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5075" windowHeight="9495" activeTab="0"/>
  </bookViews>
  <sheets>
    <sheet name="Zadání hodnot" sheetId="1" r:id="rId1"/>
    <sheet name="PRO TISK" sheetId="2" r:id="rId2"/>
    <sheet name="Nápověda" sheetId="3" r:id="rId3"/>
  </sheets>
  <definedNames/>
  <calcPr fullCalcOnLoad="1"/>
</workbook>
</file>

<file path=xl/sharedStrings.xml><?xml version="1.0" encoding="utf-8"?>
<sst xmlns="http://schemas.openxmlformats.org/spreadsheetml/2006/main" count="168" uniqueCount="131">
  <si>
    <t>Konec pracovní cesty</t>
  </si>
  <si>
    <t>Použitý dopravní prostředek</t>
  </si>
  <si>
    <t>Základní údaje</t>
  </si>
  <si>
    <t>Stravné a kapesné</t>
  </si>
  <si>
    <t>Doba trvání</t>
  </si>
  <si>
    <t>Měna</t>
  </si>
  <si>
    <t>CZK</t>
  </si>
  <si>
    <t>EUR</t>
  </si>
  <si>
    <t>USD</t>
  </si>
  <si>
    <t>Nárok na stravné celkem</t>
  </si>
  <si>
    <t>Nárok před krácením</t>
  </si>
  <si>
    <t>krácení</t>
  </si>
  <si>
    <t>měna</t>
  </si>
  <si>
    <t>Částka</t>
  </si>
  <si>
    <t>Výdaje na ubytování 1</t>
  </si>
  <si>
    <t>Výdaje na ubytování 2</t>
  </si>
  <si>
    <t>Podpis zaměstance</t>
  </si>
  <si>
    <t>Podpis odpovědného pracovníka</t>
  </si>
  <si>
    <t>Podpis tajemníka</t>
  </si>
  <si>
    <t>Konstanty</t>
  </si>
  <si>
    <t>Platnost od</t>
  </si>
  <si>
    <t>Platnost do</t>
  </si>
  <si>
    <t>Platnost</t>
  </si>
  <si>
    <t>Správnost</t>
  </si>
  <si>
    <t>Požadujete proplacení?</t>
  </si>
  <si>
    <t>GBP</t>
  </si>
  <si>
    <t>Ano</t>
  </si>
  <si>
    <t>Měna:</t>
  </si>
  <si>
    <t>dnů</t>
  </si>
  <si>
    <t>hodin</t>
  </si>
  <si>
    <t>Nárok</t>
  </si>
  <si>
    <t>Částka v měně</t>
  </si>
  <si>
    <t>Souhrn k vyúčtování podle měn:</t>
  </si>
  <si>
    <t>Úhrada z prostředků:</t>
  </si>
  <si>
    <t>Denní sazba stravného</t>
  </si>
  <si>
    <t>Prokázané výdaje</t>
  </si>
  <si>
    <t>Doklad č.</t>
  </si>
  <si>
    <t xml:space="preserve">Uveďte číslo bankovního účtu pro zaslání nedoplatku </t>
  </si>
  <si>
    <t>Jiná 1</t>
  </si>
  <si>
    <t>Jiná 2</t>
  </si>
  <si>
    <t>Jiná 3</t>
  </si>
  <si>
    <t>Dne:</t>
  </si>
  <si>
    <t>Bankovní účet pro nedoplatek</t>
  </si>
  <si>
    <t>Prohlášení:</t>
  </si>
  <si>
    <t>Prohlašuji, že všechny mnou uvedené údaje jsou pravdivé a úplné</t>
  </si>
  <si>
    <t>Kurz</t>
  </si>
  <si>
    <t>v CZK</t>
  </si>
  <si>
    <t>Doplní účtárna:</t>
  </si>
  <si>
    <t>Zaúčtoval:</t>
  </si>
  <si>
    <t xml:space="preserve">Počátek pracovní cesty: </t>
  </si>
  <si>
    <t>Formát  je třeba přesně dodržet.</t>
  </si>
  <si>
    <t>Přejezd hranic tam/zpět:</t>
  </si>
  <si>
    <t>Konec pracovní cesty:</t>
  </si>
  <si>
    <t>V jakém formátu zadávat datum a čas?</t>
  </si>
  <si>
    <t>V jakém formátu zadávat částku?</t>
  </si>
  <si>
    <t>Požadavek na kapesné:</t>
  </si>
  <si>
    <t>Kapesné:</t>
  </si>
  <si>
    <t>Prokázané výdaje, požadujete proplacení?</t>
  </si>
  <si>
    <t>Výdaje na ubytování 1, 2</t>
  </si>
  <si>
    <t xml:space="preserve">Zadávání hodnot versus tisk: </t>
  </si>
  <si>
    <t>Číslo účtu pro zaslání nedoplatku:</t>
  </si>
  <si>
    <t>Požadavek na kapesné</t>
  </si>
  <si>
    <t>Místo:</t>
  </si>
  <si>
    <t>Praha</t>
  </si>
  <si>
    <t>Účastnický poplatek</t>
  </si>
  <si>
    <r>
      <rPr>
        <b/>
        <sz val="11"/>
        <color indexed="8"/>
        <rFont val="Calibri"/>
        <family val="2"/>
      </rPr>
      <t>datum</t>
    </r>
    <r>
      <rPr>
        <sz val="11"/>
        <color theme="1"/>
        <rFont val="Calibri"/>
        <family val="2"/>
      </rPr>
      <t>: číslice je třeba oddělovat tečkou (1</t>
    </r>
    <r>
      <rPr>
        <b/>
        <sz val="11"/>
        <color indexed="10"/>
        <rFont val="Calibri"/>
        <family val="2"/>
      </rPr>
      <t>.</t>
    </r>
    <r>
      <rPr>
        <sz val="11"/>
        <color theme="1"/>
        <rFont val="Calibri"/>
        <family val="2"/>
      </rPr>
      <t>1</t>
    </r>
    <r>
      <rPr>
        <b/>
        <sz val="11"/>
        <color indexed="10"/>
        <rFont val="Calibri"/>
        <family val="2"/>
      </rPr>
      <t>.</t>
    </r>
    <r>
      <rPr>
        <sz val="11"/>
        <color theme="1"/>
        <rFont val="Calibri"/>
        <family val="2"/>
      </rPr>
      <t>2012)</t>
    </r>
  </si>
  <si>
    <r>
      <rPr>
        <b/>
        <sz val="11"/>
        <color indexed="8"/>
        <rFont val="Calibri"/>
        <family val="2"/>
      </rPr>
      <t>čas</t>
    </r>
    <r>
      <rPr>
        <sz val="11"/>
        <color theme="1"/>
        <rFont val="Calibri"/>
        <family val="2"/>
      </rPr>
      <t>: číslice je třeba oddělovat dvojtečkou (10</t>
    </r>
    <r>
      <rPr>
        <b/>
        <sz val="11"/>
        <color indexed="10"/>
        <rFont val="Calibri"/>
        <family val="2"/>
      </rPr>
      <t>:</t>
    </r>
    <r>
      <rPr>
        <sz val="11"/>
        <color theme="1"/>
        <rFont val="Calibri"/>
        <family val="2"/>
      </rPr>
      <t>15)</t>
    </r>
  </si>
  <si>
    <t>Místo počátku a konce pracovní cesty:</t>
  </si>
  <si>
    <t>Jiná měna:</t>
  </si>
  <si>
    <t>Prostor pro poznámky:</t>
  </si>
  <si>
    <t>Pokud jste byli ubytováni na více místech, uveďte příslušné výdaje za ubytování jednotlivě do každého řádku zvlášť.</t>
  </si>
  <si>
    <t>neviditelné----stravné</t>
  </si>
  <si>
    <t>neviditelné----kapesné</t>
  </si>
  <si>
    <t>Místní jízdné</t>
  </si>
  <si>
    <t>Poznámky:</t>
  </si>
  <si>
    <t>!!! Tento list nevyplňujte !!!</t>
  </si>
  <si>
    <t>Podpis tajemníka:</t>
  </si>
  <si>
    <t>Cestovní výdaje celkem</t>
  </si>
  <si>
    <t>Pro přepočet měn použity kurzy ke dni</t>
  </si>
  <si>
    <t>Nedoplatek ve výši</t>
  </si>
  <si>
    <t>Přeplatek ve výši</t>
  </si>
  <si>
    <t>Vyplaceno zaměstnanci</t>
  </si>
  <si>
    <t>Vráceno zaměstnancem</t>
  </si>
  <si>
    <t>Podpis zaměstnance:</t>
  </si>
  <si>
    <t>Jméno, příjmení, titul</t>
  </si>
  <si>
    <t>Přijímající pracoviště</t>
  </si>
  <si>
    <t>Stát</t>
  </si>
  <si>
    <t>Úhrada z prostředků (variabilní symbol)</t>
  </si>
  <si>
    <t>Počátek pracovní cesty</t>
  </si>
  <si>
    <t>Jízdní výdaje 1 (cesta tam a zpět)</t>
  </si>
  <si>
    <t>Jízdní výdaje 2 (cesta tam a zpět)</t>
  </si>
  <si>
    <t>Bylo vám poskytnuto bezplatně jídlo? (snídaně, oběd, večeře)</t>
  </si>
  <si>
    <r>
      <t xml:space="preserve">Počet bezplatných jídel        </t>
    </r>
    <r>
      <rPr>
        <sz val="11"/>
        <color indexed="8"/>
        <rFont val="Calibri"/>
        <family val="2"/>
      </rPr>
      <t>v dané dny</t>
    </r>
  </si>
  <si>
    <t>Související s výkonem práce na cestě</t>
  </si>
  <si>
    <t>Občerstvení není považováno za bezplatné jídlo.</t>
  </si>
  <si>
    <t>Maximální kapesné 40 % (pro informaci)</t>
  </si>
  <si>
    <t>Bezplatná jídla:</t>
  </si>
  <si>
    <t>V den odjezdu z ČR</t>
  </si>
  <si>
    <t>V den příjezdu do ČR</t>
  </si>
  <si>
    <t>V době pobytu v zahraničí (celé dny mimo ČR)</t>
  </si>
  <si>
    <t>Závěrečná zpráva ze zahraniční pracovní cesty se předává v samostatné příloze, formulář je k dispozici na http://fhs.cuni.cz/FHS-508.html</t>
  </si>
  <si>
    <t>Přidělená záloha 1</t>
  </si>
  <si>
    <t>Přidělená záloha 2</t>
  </si>
  <si>
    <r>
      <rPr>
        <u val="single"/>
        <sz val="14"/>
        <color indexed="10"/>
        <rFont val="Arial Black"/>
        <family val="2"/>
      </rPr>
      <t>PRO TISK</t>
    </r>
    <r>
      <rPr>
        <sz val="14"/>
        <color indexed="10"/>
        <rFont val="Arial Black"/>
        <family val="2"/>
      </rPr>
      <t xml:space="preserve"> FORMULÁŘE NEJDŘÍVE STISKNĚTE ZÁLOŽKU "PRO TISK" (</t>
    </r>
    <r>
      <rPr>
        <b/>
        <sz val="14"/>
        <color indexed="10"/>
        <rFont val="Arial Black"/>
        <family val="2"/>
      </rPr>
      <t>lišta</t>
    </r>
    <r>
      <rPr>
        <sz val="14"/>
        <color indexed="10"/>
        <rFont val="Arial Black"/>
        <family val="2"/>
      </rPr>
      <t xml:space="preserve"> DOLE)</t>
    </r>
  </si>
  <si>
    <t>Stravné plně poskytnuto zvoucí stranou nebo jinou organizací?</t>
  </si>
  <si>
    <t>Další výdaje:</t>
  </si>
  <si>
    <t>Přejezd hranic tam / odlet z ČR</t>
  </si>
  <si>
    <t>Přejezd hranic zpět / přílet do ČR</t>
  </si>
  <si>
    <t>Vyúčtování zahraniční pracovní cesty / výjezdu dle smlouvy podle § 1746</t>
  </si>
  <si>
    <r>
      <t xml:space="preserve">                                    </t>
    </r>
    <r>
      <rPr>
        <b/>
        <sz val="11"/>
        <rFont val="Calibri"/>
        <family val="2"/>
      </rPr>
      <t xml:space="preserve">       Děkujeme za spolupráci.</t>
    </r>
  </si>
  <si>
    <t>Např. situace, kdy jste v průběhu cesty pobývali na území více států (do poznámky uveďtě průběh cesty -data a stát) apod.</t>
  </si>
  <si>
    <t>Ve formuláři je přednastavena Praha; pokud neodpovídá skutečnosti, údaj přepište.</t>
  </si>
  <si>
    <r>
      <t xml:space="preserve">Pokud jsou výdaje v jiné měně než CZK, EUR, GBP nebo USD , je třeba do formuláře zadat název jiné měny. Jinou měnu nelze vkládat do rozbalovací nabídky. Její název vepište do sloupce </t>
    </r>
    <r>
      <rPr>
        <i/>
        <sz val="11"/>
        <color indexed="8"/>
        <rFont val="Calibri"/>
        <family val="2"/>
      </rPr>
      <t>měna - Jiná 1/2/3</t>
    </r>
    <r>
      <rPr>
        <sz val="11"/>
        <color theme="1"/>
        <rFont val="Calibri"/>
        <family val="2"/>
      </rPr>
      <t xml:space="preserve">  v sekci </t>
    </r>
    <r>
      <rPr>
        <i/>
        <sz val="11"/>
        <color indexed="8"/>
        <rFont val="Calibri"/>
        <family val="2"/>
      </rPr>
      <t xml:space="preserve">Souhrn k vyúčtování podle měn </t>
    </r>
    <r>
      <rPr>
        <sz val="11"/>
        <color theme="1"/>
        <rFont val="Calibri"/>
        <family val="2"/>
      </rPr>
      <t xml:space="preserve">v dolní části formuláře. </t>
    </r>
  </si>
  <si>
    <t>Čas odjezdu autobusu/vlaku z nádraží, případně čas odletu letadla, není-li místem nástupu cesty bydliště (např. cesta autem).</t>
  </si>
  <si>
    <t>Čas příjezdu autobusu/vlaku na nádraží, případně čas příletu letadla, není-li místem ukončení cesty bydliště (např. cesta autem).</t>
  </si>
  <si>
    <r>
      <t xml:space="preserve">Uveďte </t>
    </r>
    <r>
      <rPr>
        <b/>
        <sz val="11"/>
        <color indexed="8"/>
        <rFont val="Calibri"/>
        <family val="2"/>
      </rPr>
      <t>datum a čas</t>
    </r>
    <r>
      <rPr>
        <sz val="11"/>
        <color theme="1"/>
        <rFont val="Calibri"/>
        <family val="2"/>
      </rPr>
      <t xml:space="preserve"> překročení hranice ČR, při letecké dopravě čas odletu z ČR / příletu do ČR.</t>
    </r>
  </si>
  <si>
    <t>Kapesné se dopočítává automaticky v max. výši 40 % z poskytnutého stravného.</t>
  </si>
  <si>
    <r>
      <t xml:space="preserve">Kapesné </t>
    </r>
    <r>
      <rPr>
        <b/>
        <sz val="11"/>
        <color indexed="8"/>
        <rFont val="Calibri"/>
        <family val="2"/>
      </rPr>
      <t xml:space="preserve">lze poskytnout pouze v případě některých finančních zdrojů a za podmínky, že na něj máte finanční prostředky. </t>
    </r>
    <r>
      <rPr>
        <sz val="11"/>
        <color theme="1"/>
        <rFont val="Calibri"/>
        <family val="2"/>
      </rPr>
      <t>Pokud ano, uveďte konkrétní částku, kterou požadujete.</t>
    </r>
  </si>
  <si>
    <t>Pokud ano, vepište do řádku typ výdaje např. kopírování apod.</t>
  </si>
  <si>
    <t xml:space="preserve">Vyplňte číslo účtu, kam má být poukázána úhrada cestovních výdajů. </t>
  </si>
  <si>
    <r>
      <rPr>
        <b/>
        <sz val="11"/>
        <color indexed="8"/>
        <rFont val="Calibri"/>
        <family val="2"/>
      </rPr>
      <t>U všech položek vždy vyberte Ano/Ne</t>
    </r>
    <r>
      <rPr>
        <b/>
        <sz val="11"/>
        <color indexed="8"/>
        <rFont val="Calibri"/>
        <family val="2"/>
      </rPr>
      <t xml:space="preserve">. </t>
    </r>
    <r>
      <rPr>
        <b/>
        <i/>
        <sz val="11"/>
        <color indexed="8"/>
        <rFont val="Calibri"/>
        <family val="2"/>
      </rPr>
      <t>Ne</t>
    </r>
    <r>
      <rPr>
        <b/>
        <sz val="11"/>
        <color indexed="8"/>
        <rFont val="Calibri"/>
        <family val="2"/>
      </rPr>
      <t xml:space="preserve"> uveďte v případě</t>
    </r>
    <r>
      <rPr>
        <b/>
        <sz val="11"/>
        <color indexed="8"/>
        <rFont val="Calibri"/>
        <family val="2"/>
      </rPr>
      <t>, že byl výdaj již hrazen fakultou (faktura, platební karta, převodem z účtu) nebo jinou organizací.</t>
    </r>
  </si>
  <si>
    <r>
      <t xml:space="preserve">Údaje zadávejte na listu </t>
    </r>
    <r>
      <rPr>
        <b/>
        <i/>
        <sz val="14"/>
        <rFont val="Calibri"/>
        <family val="2"/>
      </rPr>
      <t>Zadání hodnot.</t>
    </r>
    <r>
      <rPr>
        <b/>
        <sz val="14"/>
        <rFont val="Calibri"/>
        <family val="2"/>
      </rPr>
      <t xml:space="preserve">                                 </t>
    </r>
    <r>
      <rPr>
        <b/>
        <i/>
        <sz val="11"/>
        <rFont val="Calibri"/>
        <family val="2"/>
      </rPr>
      <t xml:space="preserve"> (lišta dole)</t>
    </r>
    <r>
      <rPr>
        <b/>
        <sz val="14"/>
        <rFont val="Calibri"/>
        <family val="2"/>
      </rPr>
      <t xml:space="preserve">                                                                                                                 Po vyplnění je třeba formulář vytisknout: přejděte na list </t>
    </r>
    <r>
      <rPr>
        <b/>
        <i/>
        <sz val="14"/>
        <rFont val="Calibri"/>
        <family val="2"/>
      </rPr>
      <t>Pro tisk.</t>
    </r>
  </si>
  <si>
    <r>
      <t xml:space="preserve">Vepište konkrétní částku, </t>
    </r>
    <r>
      <rPr>
        <b/>
        <sz val="11"/>
        <color indexed="8"/>
        <rFont val="Calibri"/>
        <family val="2"/>
      </rPr>
      <t xml:space="preserve">např. 30, </t>
    </r>
    <r>
      <rPr>
        <sz val="11"/>
        <color indexed="8"/>
        <rFont val="Calibri"/>
        <family val="2"/>
      </rPr>
      <t>nebo pokud se nejedná o celé číslo:</t>
    </r>
    <r>
      <rPr>
        <b/>
        <sz val="11"/>
        <color indexed="8"/>
        <rFont val="Calibri"/>
        <family val="2"/>
      </rPr>
      <t xml:space="preserve"> 30,50.                                              POZOR! Za konkrétní částkou </t>
    </r>
    <r>
      <rPr>
        <b/>
        <sz val="11"/>
        <rFont val="Calibri"/>
        <family val="2"/>
      </rPr>
      <t>NEUVÁDĚJTE znaménko ,-</t>
    </r>
    <r>
      <rPr>
        <b/>
        <sz val="11"/>
        <color indexed="8"/>
        <rFont val="Calibri"/>
        <family val="2"/>
      </rPr>
      <t xml:space="preserve"> </t>
    </r>
  </si>
  <si>
    <r>
      <t xml:space="preserve">Uveďte zdroj financování podle návrhu na vyslání. </t>
    </r>
    <r>
      <rPr>
        <b/>
        <sz val="11"/>
        <color indexed="8"/>
        <rFont val="Calibri"/>
        <family val="2"/>
      </rPr>
      <t>Pokud neznáte variabilní symbol</t>
    </r>
    <r>
      <rPr>
        <sz val="11"/>
        <color theme="1"/>
        <rFont val="Calibri"/>
        <family val="2"/>
      </rPr>
      <t>, uveďte přidělené číslo žádosti PRVOUK nebo grantu, nebo název zdroje (např. Erasmus, Ceepus apod.)</t>
    </r>
  </si>
  <si>
    <t>Stravné poskytnuto zvoucí stranou nebo hrazeno jinou organizací:</t>
  </si>
  <si>
    <r>
      <rPr>
        <b/>
        <sz val="11"/>
        <rFont val="Calibri"/>
        <family val="2"/>
      </rPr>
      <t>Vyberte Ano/Ne</t>
    </r>
    <r>
      <rPr>
        <sz val="11"/>
        <rFont val="Calibri"/>
        <family val="2"/>
      </rPr>
      <t xml:space="preserve">. </t>
    </r>
    <r>
      <rPr>
        <b/>
        <sz val="11"/>
        <rFont val="Calibri"/>
        <family val="2"/>
      </rPr>
      <t>Pokud zvolíte Ano, pak následující řádky o  částečném bezplatném stravování nevyplňujte  (počet poskytnutých bezplatných jídel) .</t>
    </r>
  </si>
  <si>
    <t xml:space="preserve">Bezplatně poskytnuté jídlo:                                                                      </t>
  </si>
  <si>
    <r>
      <rPr>
        <b/>
        <sz val="11"/>
        <color indexed="8"/>
        <rFont val="Calibri"/>
        <family val="2"/>
      </rPr>
      <t>Vyberte Ano/Ne</t>
    </r>
    <r>
      <rPr>
        <sz val="11"/>
        <color theme="1"/>
        <rFont val="Calibri"/>
        <family val="2"/>
      </rPr>
      <t xml:space="preserve">. Jedná se o jídlo, které má charakter snídaně, oběda nebo večeře, na něž jste finančně nepřispívali (např. snídaně, která je součástí ceny za ubytování, jídlo v rámci uhrazeného konferenčního poplatku apod.). </t>
    </r>
    <r>
      <rPr>
        <b/>
        <sz val="11"/>
        <color indexed="8"/>
        <rFont val="Calibri"/>
        <family val="2"/>
      </rPr>
      <t>Pokud zvolíte Ano</t>
    </r>
    <r>
      <rPr>
        <sz val="11"/>
        <color theme="1"/>
        <rFont val="Calibri"/>
        <family val="2"/>
      </rPr>
      <t xml:space="preserve">, pak uveďte počet bezplatných jídel zvlášť za den odjezdu  z ČR, den příjezdu do ČR a pobytové dny (zde uveďte celkový počet bezplatných jídel za všechny dny pobytu). </t>
    </r>
  </si>
  <si>
    <t>Podpis pracovníka pověřeného agendou pracovních cest:</t>
  </si>
  <si>
    <t>V případě problémů nebo nejasností neváhejte kontaktovat: Mgr. Kateřina SVÍTILOVÁ; katerina.svitilova@fhs.cuni.cz</t>
  </si>
  <si>
    <r>
      <rPr>
        <b/>
        <sz val="11"/>
        <color indexed="8"/>
        <rFont val="Calibri"/>
        <family val="2"/>
      </rPr>
      <t>Příslušnou měnu z dokladu nevpisujte, ale vyberte ji z rozbalovací nabídky</t>
    </r>
    <r>
      <rPr>
        <sz val="11"/>
        <color theme="1"/>
        <rFont val="Calibri"/>
        <family val="2"/>
      </rPr>
      <t xml:space="preserve"> ve sloupečku </t>
    </r>
    <r>
      <rPr>
        <i/>
        <sz val="11"/>
        <color indexed="8"/>
        <rFont val="Calibri"/>
        <family val="2"/>
      </rPr>
      <t>Měna</t>
    </r>
    <r>
      <rPr>
        <sz val="11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</si>
</sst>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[$-F800]dddd\,\ mmmm\ dd\,\ yyyy"/>
    <numFmt numFmtId="167" formatCode="d/m/yy\ h:mm;@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10"/>
      <name val="Arial Black"/>
      <family val="2"/>
    </font>
    <font>
      <sz val="14"/>
      <color indexed="8"/>
      <name val="Calibri"/>
      <family val="2"/>
    </font>
    <font>
      <u val="single"/>
      <sz val="14"/>
      <color indexed="10"/>
      <name val="Arial Black"/>
      <family val="2"/>
    </font>
    <font>
      <b/>
      <sz val="14"/>
      <color indexed="10"/>
      <name val="Arial Black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 applyProtection="1">
      <alignment/>
      <protection/>
    </xf>
    <xf numFmtId="0" fontId="8" fillId="0" borderId="15" xfId="0" applyFont="1" applyBorder="1" applyAlignment="1">
      <alignment/>
    </xf>
    <xf numFmtId="0" fontId="5" fillId="0" borderId="16" xfId="0" applyFont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25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right"/>
      <protection locked="0"/>
    </xf>
    <xf numFmtId="0" fontId="3" fillId="0" borderId="0" xfId="36" applyAlignment="1" applyProtection="1">
      <alignment/>
      <protection/>
    </xf>
    <xf numFmtId="0" fontId="5" fillId="33" borderId="17" xfId="0" applyNumberFormat="1" applyFont="1" applyFill="1" applyBorder="1" applyAlignment="1" applyProtection="1">
      <alignment/>
      <protection locked="0"/>
    </xf>
    <xf numFmtId="22" fontId="5" fillId="33" borderId="17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33" borderId="26" xfId="0" applyFont="1" applyFill="1" applyBorder="1" applyAlignment="1" applyProtection="1">
      <alignment horizontal="left"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2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24" xfId="0" applyFont="1" applyBorder="1" applyAlignment="1">
      <alignment/>
    </xf>
    <xf numFmtId="0" fontId="9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2" fillId="0" borderId="0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37" xfId="0" applyFont="1" applyBorder="1" applyAlignment="1">
      <alignment/>
    </xf>
    <xf numFmtId="0" fontId="9" fillId="0" borderId="22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40" xfId="0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3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4" fontId="0" fillId="0" borderId="1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8" fillId="0" borderId="0" xfId="0" applyFont="1" applyAlignment="1">
      <alignment/>
    </xf>
    <xf numFmtId="173" fontId="5" fillId="0" borderId="14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28" xfId="0" applyNumberFormat="1" applyBorder="1" applyAlignment="1">
      <alignment/>
    </xf>
    <xf numFmtId="173" fontId="0" fillId="0" borderId="42" xfId="0" applyNumberForma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6" fillId="0" borderId="42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49" xfId="0" applyBorder="1" applyAlignment="1">
      <alignment vertical="top"/>
    </xf>
    <xf numFmtId="0" fontId="6" fillId="0" borderId="49" xfId="0" applyFont="1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3" xfId="0" applyBorder="1" applyAlignment="1">
      <alignment vertical="top"/>
    </xf>
    <xf numFmtId="0" fontId="6" fillId="0" borderId="41" xfId="0" applyFont="1" applyBorder="1" applyAlignment="1">
      <alignment vertical="top"/>
    </xf>
    <xf numFmtId="0" fontId="8" fillId="0" borderId="19" xfId="0" applyFont="1" applyBorder="1" applyAlignment="1">
      <alignment/>
    </xf>
    <xf numFmtId="0" fontId="0" fillId="0" borderId="54" xfId="0" applyBorder="1" applyAlignment="1">
      <alignment vertical="top" wrapText="1"/>
    </xf>
    <xf numFmtId="4" fontId="0" fillId="0" borderId="35" xfId="0" applyNumberFormat="1" applyBorder="1" applyAlignment="1">
      <alignment/>
    </xf>
    <xf numFmtId="0" fontId="6" fillId="0" borderId="54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6" fillId="0" borderId="35" xfId="0" applyFont="1" applyBorder="1" applyAlignment="1">
      <alignment vertical="top"/>
    </xf>
    <xf numFmtId="0" fontId="0" fillId="0" borderId="36" xfId="0" applyBorder="1" applyAlignment="1">
      <alignment vertical="top"/>
    </xf>
    <xf numFmtId="2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5" fillId="0" borderId="20" xfId="0" applyFont="1" applyBorder="1" applyAlignment="1">
      <alignment wrapText="1"/>
    </xf>
    <xf numFmtId="0" fontId="5" fillId="33" borderId="21" xfId="0" applyFont="1" applyFill="1" applyBorder="1" applyAlignment="1" applyProtection="1">
      <alignment/>
      <protection locked="0"/>
    </xf>
    <xf numFmtId="0" fontId="5" fillId="34" borderId="17" xfId="0" applyFont="1" applyFill="1" applyBorder="1" applyAlignment="1" applyProtection="1">
      <alignment horizontal="right"/>
      <protection locked="0"/>
    </xf>
    <xf numFmtId="0" fontId="15" fillId="0" borderId="0" xfId="36" applyFont="1" applyAlignment="1" applyProtection="1">
      <alignment/>
      <protection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17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3" fontId="0" fillId="0" borderId="22" xfId="0" applyNumberFormat="1" applyBorder="1" applyAlignment="1">
      <alignment/>
    </xf>
    <xf numFmtId="0" fontId="5" fillId="0" borderId="59" xfId="0" applyFont="1" applyBorder="1" applyAlignment="1">
      <alignment horizontal="right"/>
    </xf>
    <xf numFmtId="0" fontId="5" fillId="0" borderId="6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8" xfId="0" applyFont="1" applyFill="1" applyBorder="1" applyAlignment="1" applyProtection="1">
      <alignment horizontal="right"/>
      <protection/>
    </xf>
    <xf numFmtId="3" fontId="5" fillId="33" borderId="12" xfId="0" applyNumberFormat="1" applyFont="1" applyFill="1" applyBorder="1" applyAlignment="1" applyProtection="1">
      <alignment horizontal="right"/>
      <protection locked="0"/>
    </xf>
    <xf numFmtId="0" fontId="5" fillId="4" borderId="0" xfId="0" applyFont="1" applyFill="1" applyAlignment="1">
      <alignment/>
    </xf>
    <xf numFmtId="0" fontId="0" fillId="4" borderId="0" xfId="0" applyFill="1" applyBorder="1" applyAlignment="1">
      <alignment wrapText="1"/>
    </xf>
    <xf numFmtId="0" fontId="0" fillId="4" borderId="0" xfId="0" applyFill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Alignment="1">
      <alignment wrapText="1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14" fillId="4" borderId="0" xfId="0" applyFont="1" applyFill="1" applyAlignment="1">
      <alignment/>
    </xf>
    <xf numFmtId="0" fontId="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41" xfId="0" applyFont="1" applyBorder="1" applyAlignment="1">
      <alignment vertical="top" wrapText="1"/>
    </xf>
    <xf numFmtId="0" fontId="16" fillId="35" borderId="0" xfId="0" applyFont="1" applyFill="1" applyAlignment="1">
      <alignment horizontal="center" vertical="top" wrapText="1"/>
    </xf>
    <xf numFmtId="0" fontId="17" fillId="35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48" xfId="0" applyFont="1" applyFill="1" applyBorder="1" applyAlignment="1" applyProtection="1">
      <alignment horizontal="left"/>
      <protection locked="0"/>
    </xf>
    <xf numFmtId="0" fontId="5" fillId="33" borderId="61" xfId="0" applyFont="1" applyFill="1" applyBorder="1" applyAlignment="1" applyProtection="1">
      <alignment horizontal="left"/>
      <protection locked="0"/>
    </xf>
    <xf numFmtId="0" fontId="5" fillId="33" borderId="41" xfId="0" applyFont="1" applyFill="1" applyBorder="1" applyAlignment="1" applyProtection="1">
      <alignment horizontal="left"/>
      <protection locked="0"/>
    </xf>
    <xf numFmtId="0" fontId="5" fillId="33" borderId="42" xfId="0" applyFont="1" applyFill="1" applyBorder="1" applyAlignment="1" applyProtection="1">
      <alignment horizontal="left"/>
      <protection locked="0"/>
    </xf>
    <xf numFmtId="0" fontId="5" fillId="33" borderId="43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22" fontId="5" fillId="0" borderId="14" xfId="0" applyNumberFormat="1" applyFont="1" applyBorder="1" applyAlignment="1">
      <alignment horizontal="right"/>
    </xf>
    <xf numFmtId="22" fontId="5" fillId="0" borderId="24" xfId="0" applyNumberFormat="1" applyFont="1" applyBorder="1" applyAlignment="1">
      <alignment horizontal="right"/>
    </xf>
    <xf numFmtId="22" fontId="5" fillId="0" borderId="28" xfId="0" applyNumberFormat="1" applyFont="1" applyBorder="1" applyAlignment="1">
      <alignment horizontal="right"/>
    </xf>
    <xf numFmtId="22" fontId="5" fillId="0" borderId="40" xfId="0" applyNumberFormat="1" applyFont="1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69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49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4" fillId="4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6"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workbookViewId="0" topLeftCell="A19">
      <selection activeCell="T40" sqref="T40"/>
    </sheetView>
  </sheetViews>
  <sheetFormatPr defaultColWidth="9.140625" defaultRowHeight="15"/>
  <cols>
    <col min="1" max="1" width="42.28125" style="0" customWidth="1"/>
    <col min="2" max="2" width="24.57421875" style="0" customWidth="1"/>
    <col min="3" max="3" width="10.8515625" style="0" customWidth="1"/>
    <col min="4" max="4" width="10.7109375" style="0" customWidth="1"/>
    <col min="5" max="5" width="11.421875" style="0" customWidth="1"/>
    <col min="6" max="7" width="9.28125" style="0" customWidth="1"/>
    <col min="8" max="8" width="9.28125" style="12" hidden="1" customWidth="1"/>
    <col min="9" max="9" width="14.140625" style="12" hidden="1" customWidth="1"/>
    <col min="10" max="10" width="17.8515625" style="12" hidden="1" customWidth="1"/>
    <col min="11" max="11" width="15.140625" style="12" hidden="1" customWidth="1"/>
    <col min="12" max="14" width="9.28125" style="0" hidden="1" customWidth="1"/>
    <col min="15" max="15" width="12.00390625" style="0" hidden="1" customWidth="1"/>
    <col min="16" max="16" width="9.28125" style="0" hidden="1" customWidth="1"/>
    <col min="17" max="17" width="9.140625" style="0" customWidth="1"/>
  </cols>
  <sheetData>
    <row r="1" spans="1:9" ht="15">
      <c r="A1" s="3" t="s">
        <v>108</v>
      </c>
      <c r="H1" s="12" t="s">
        <v>22</v>
      </c>
      <c r="I1" s="12" t="s">
        <v>23</v>
      </c>
    </row>
    <row r="2" spans="1:15" ht="15.75" thickBot="1">
      <c r="A2" s="3" t="s">
        <v>2</v>
      </c>
      <c r="O2" t="s">
        <v>19</v>
      </c>
    </row>
    <row r="3" spans="1:15" ht="15.75" thickBot="1">
      <c r="A3" s="14" t="s">
        <v>84</v>
      </c>
      <c r="B3" s="180"/>
      <c r="C3" s="181"/>
      <c r="D3" s="181"/>
      <c r="E3" s="182"/>
      <c r="H3" s="12" t="b">
        <f aca="true" t="shared" si="0" ref="H3:H35">NOT(ISBLANK(B3))</f>
        <v>0</v>
      </c>
      <c r="I3" s="12" t="b">
        <f>TRUE</f>
        <v>1</v>
      </c>
      <c r="O3" t="s">
        <v>20</v>
      </c>
    </row>
    <row r="4" spans="1:15" ht="15.75" thickBot="1">
      <c r="A4" s="14" t="s">
        <v>85</v>
      </c>
      <c r="B4" s="180"/>
      <c r="C4" s="181"/>
      <c r="D4" s="181"/>
      <c r="E4" s="182"/>
      <c r="H4" s="12" t="b">
        <f t="shared" si="0"/>
        <v>0</v>
      </c>
      <c r="I4" s="12" t="b">
        <f>TRUE</f>
        <v>1</v>
      </c>
      <c r="O4" s="5">
        <v>41274</v>
      </c>
    </row>
    <row r="5" spans="1:15" ht="15.75" thickBot="1">
      <c r="A5" s="14" t="s">
        <v>86</v>
      </c>
      <c r="B5" s="183"/>
      <c r="C5" s="184"/>
      <c r="D5" s="184"/>
      <c r="E5" s="185"/>
      <c r="H5" s="12" t="b">
        <f t="shared" si="0"/>
        <v>0</v>
      </c>
      <c r="I5" s="12" t="b">
        <f>TRUE</f>
        <v>1</v>
      </c>
      <c r="O5" t="s">
        <v>21</v>
      </c>
    </row>
    <row r="6" spans="1:9" ht="15.75" thickBot="1">
      <c r="A6" s="14" t="s">
        <v>1</v>
      </c>
      <c r="B6" s="45"/>
      <c r="H6" s="12" t="b">
        <f t="shared" si="0"/>
        <v>0</v>
      </c>
      <c r="I6" s="12" t="b">
        <f>TRUE</f>
        <v>1</v>
      </c>
    </row>
    <row r="7" spans="1:15" ht="15.75" thickBot="1">
      <c r="A7" s="14" t="s">
        <v>88</v>
      </c>
      <c r="B7" s="42"/>
      <c r="C7" s="99" t="s">
        <v>62</v>
      </c>
      <c r="D7" s="42" t="s">
        <v>63</v>
      </c>
      <c r="H7" s="12" t="b">
        <f t="shared" si="0"/>
        <v>0</v>
      </c>
      <c r="I7" s="12" t="b">
        <f>AND(B7&gt;=$O$4,B7&lt;=$O$7,ISNUMBER(B7))</f>
        <v>0</v>
      </c>
      <c r="O7" s="5">
        <v>523395</v>
      </c>
    </row>
    <row r="8" spans="1:11" ht="15.75" thickBot="1">
      <c r="A8" s="14" t="s">
        <v>106</v>
      </c>
      <c r="B8" s="42"/>
      <c r="C8" s="1"/>
      <c r="D8" s="1"/>
      <c r="H8" s="12" t="b">
        <f t="shared" si="0"/>
        <v>0</v>
      </c>
      <c r="I8" s="12" t="b">
        <f>AND(B8&gt;=B7,ISNUMBER(B8),OR(B8&lt;=B9,ISBLANK(B9)))</f>
        <v>0</v>
      </c>
      <c r="J8" s="142">
        <f>MIN(B9,ROUND(B8+0.5,0))</f>
        <v>1</v>
      </c>
      <c r="K8" s="141"/>
    </row>
    <row r="9" spans="1:16" ht="15.75" thickBot="1">
      <c r="A9" s="14" t="s">
        <v>107</v>
      </c>
      <c r="B9" s="42"/>
      <c r="H9" s="12" t="b">
        <f t="shared" si="0"/>
        <v>0</v>
      </c>
      <c r="I9" s="12" t="b">
        <f>AND(B9&gt;=B8,ISNUMBER(B9),OR(B9&lt;=B10,ISBLANK(B10)))</f>
        <v>0</v>
      </c>
      <c r="J9" s="142">
        <f>MAX(J8,ROUND(B9-0.5,0))</f>
        <v>1</v>
      </c>
      <c r="O9" t="s">
        <v>24</v>
      </c>
      <c r="P9" t="s">
        <v>5</v>
      </c>
    </row>
    <row r="10" spans="1:16" ht="15.75" thickBot="1">
      <c r="A10" s="14" t="s">
        <v>0</v>
      </c>
      <c r="B10" s="42"/>
      <c r="C10" s="99" t="s">
        <v>62</v>
      </c>
      <c r="D10" s="41" t="s">
        <v>63</v>
      </c>
      <c r="H10" s="12" t="b">
        <f t="shared" si="0"/>
        <v>0</v>
      </c>
      <c r="I10" s="12" t="b">
        <f>AND(B10&gt;=B9,ISNUMBER(B10))</f>
        <v>0</v>
      </c>
      <c r="O10" s="6" t="s">
        <v>26</v>
      </c>
      <c r="P10" s="6" t="str">
        <f>C48</f>
        <v>CZK</v>
      </c>
    </row>
    <row r="11" spans="1:16" ht="15.75" thickBot="1">
      <c r="A11" s="14" t="s">
        <v>87</v>
      </c>
      <c r="B11" s="22"/>
      <c r="H11" s="12" t="b">
        <f t="shared" si="0"/>
        <v>0</v>
      </c>
      <c r="I11" s="12" t="b">
        <f>TRUE</f>
        <v>1</v>
      </c>
      <c r="O11" t="s">
        <v>24</v>
      </c>
      <c r="P11" t="s">
        <v>5</v>
      </c>
    </row>
    <row r="12" spans="1:16" ht="15.75" thickBot="1">
      <c r="A12" s="14" t="s">
        <v>101</v>
      </c>
      <c r="B12" s="158"/>
      <c r="C12" s="9" t="s">
        <v>27</v>
      </c>
      <c r="D12" s="46"/>
      <c r="H12" s="12" t="b">
        <f>NOT(ISBLANK(B12))</f>
        <v>0</v>
      </c>
      <c r="I12" s="12" t="b">
        <f>AND(ISNUMBER(B12),B12&gt;=0)</f>
        <v>0</v>
      </c>
      <c r="J12" s="12" t="b">
        <f>NOT(ISBLANK(D12))</f>
        <v>0</v>
      </c>
      <c r="K12" s="12" t="b">
        <f>TRUE</f>
        <v>1</v>
      </c>
      <c r="O12" s="6" t="s">
        <v>26</v>
      </c>
      <c r="P12" s="6" t="str">
        <f>C49</f>
        <v>EUR</v>
      </c>
    </row>
    <row r="13" spans="1:16" ht="15.75" thickBot="1">
      <c r="A13" s="14" t="s">
        <v>102</v>
      </c>
      <c r="B13" s="39"/>
      <c r="C13" s="9" t="s">
        <v>27</v>
      </c>
      <c r="D13" s="46"/>
      <c r="H13" s="12" t="b">
        <f t="shared" si="0"/>
        <v>0</v>
      </c>
      <c r="I13" s="12" t="b">
        <f>AND(ISNUMBER(B13),B13&gt;=0)</f>
        <v>0</v>
      </c>
      <c r="J13" s="12" t="b">
        <f>NOT(ISBLANK(D13))</f>
        <v>0</v>
      </c>
      <c r="K13" s="12" t="b">
        <f>TRUE</f>
        <v>1</v>
      </c>
      <c r="O13" t="s">
        <v>24</v>
      </c>
      <c r="P13" t="s">
        <v>5</v>
      </c>
    </row>
    <row r="14" spans="1:16" ht="27" customHeight="1" thickBot="1">
      <c r="A14" s="3" t="s">
        <v>3</v>
      </c>
      <c r="H14" s="12" t="b">
        <f t="shared" si="0"/>
        <v>0</v>
      </c>
      <c r="I14" s="12" t="b">
        <f>TRUE</f>
        <v>1</v>
      </c>
      <c r="O14" s="6" t="s">
        <v>26</v>
      </c>
      <c r="P14" s="6" t="str">
        <f>C50</f>
        <v>USD</v>
      </c>
    </row>
    <row r="15" spans="1:16" ht="17.25" customHeight="1" thickBot="1" thickTop="1">
      <c r="A15" s="14" t="s">
        <v>34</v>
      </c>
      <c r="B15" s="13"/>
      <c r="C15" s="8" t="s">
        <v>27</v>
      </c>
      <c r="D15" s="46"/>
      <c r="H15" s="12" t="b">
        <f>NOT(ISBLANK(B15))</f>
        <v>0</v>
      </c>
      <c r="I15" s="12" t="b">
        <f>AND(ISNUMBER(B15),B15&gt;=0)</f>
        <v>0</v>
      </c>
      <c r="J15" s="12" t="b">
        <f>NOT(ISBLANK(D15))</f>
        <v>0</v>
      </c>
      <c r="K15" s="12" t="b">
        <f>TRUE</f>
        <v>1</v>
      </c>
      <c r="O15" t="s">
        <v>24</v>
      </c>
      <c r="P15" t="s">
        <v>5</v>
      </c>
    </row>
    <row r="16" spans="1:16" ht="28.5" customHeight="1" thickBot="1" thickTop="1">
      <c r="A16" s="43" t="s">
        <v>104</v>
      </c>
      <c r="B16" s="21"/>
      <c r="C16" s="146" t="s">
        <v>94</v>
      </c>
      <c r="H16" s="12" t="b">
        <f>NOT(ISBLANK(B16))</f>
        <v>0</v>
      </c>
      <c r="I16" s="12" t="b">
        <f>TRUE</f>
        <v>1</v>
      </c>
      <c r="O16" s="6" t="s">
        <v>26</v>
      </c>
      <c r="P16" s="6" t="str">
        <f>C51</f>
        <v>GBP</v>
      </c>
    </row>
    <row r="17" spans="1:16" ht="28.5" customHeight="1">
      <c r="A17" s="97" t="s">
        <v>91</v>
      </c>
      <c r="B17" s="21"/>
      <c r="C17" s="146"/>
      <c r="H17" s="12" t="b">
        <f>NOT(ISBLANK(B17))</f>
        <v>0</v>
      </c>
      <c r="I17" s="12" t="b">
        <f>(B16&lt;&gt;"Ano")</f>
        <v>1</v>
      </c>
      <c r="O17" t="s">
        <v>24</v>
      </c>
      <c r="P17" t="s">
        <v>5</v>
      </c>
    </row>
    <row r="18" spans="1:16" ht="30.75" thickBot="1">
      <c r="A18" s="118" t="s">
        <v>96</v>
      </c>
      <c r="B18" s="143" t="s">
        <v>92</v>
      </c>
      <c r="C18" s="10" t="s">
        <v>4</v>
      </c>
      <c r="D18" s="10"/>
      <c r="E18" s="10" t="s">
        <v>30</v>
      </c>
      <c r="F18" t="s">
        <v>10</v>
      </c>
      <c r="G18" t="s">
        <v>11</v>
      </c>
      <c r="H18" s="12" t="b">
        <f t="shared" si="0"/>
        <v>1</v>
      </c>
      <c r="I18" s="12" t="b">
        <f>TRUE</f>
        <v>1</v>
      </c>
      <c r="O18" s="6" t="s">
        <v>26</v>
      </c>
      <c r="P18" s="6" t="str">
        <f>C52</f>
        <v>Jiná 1</v>
      </c>
    </row>
    <row r="19" spans="1:16" ht="15.75" thickBot="1">
      <c r="A19" s="14" t="s">
        <v>97</v>
      </c>
      <c r="B19" s="23"/>
      <c r="C19" s="2">
        <f>ROUND((J8-B8)*24,2)</f>
        <v>24</v>
      </c>
      <c r="D19" s="2" t="s">
        <v>29</v>
      </c>
      <c r="E19">
        <f>MAX(F19-IF($B$17="Ano",G19,0),0)</f>
        <v>0</v>
      </c>
      <c r="F19">
        <f>IF(C19&gt;18,$B$15,IF(C19&gt;12,2/3*$B$15,IF(C19&gt;=1,$B$15/3,0)))</f>
        <v>0</v>
      </c>
      <c r="G19">
        <f>IF(C19&gt;18,$B$15*0.25,IF(C19&gt;12,2/3*$B$15*0.35,IF(C19&gt;=1,$B$15/3*0.7,0)))*B19</f>
        <v>0</v>
      </c>
      <c r="H19" s="12" t="b">
        <f t="shared" si="0"/>
        <v>0</v>
      </c>
      <c r="I19" s="12" t="b">
        <f>AND($B$16="Ne",$B$17="Ano",ISNUMBER(B19),B19&gt;=0)</f>
        <v>0</v>
      </c>
      <c r="O19" t="s">
        <v>24</v>
      </c>
      <c r="P19" t="s">
        <v>5</v>
      </c>
    </row>
    <row r="20" spans="1:31" ht="15.75" thickBot="1">
      <c r="A20" s="14" t="s">
        <v>99</v>
      </c>
      <c r="B20" s="23"/>
      <c r="C20" s="2">
        <f>MAX(ROUND(B9-0.5,0)-ROUND(B8+0.5,0),0)</f>
        <v>0</v>
      </c>
      <c r="D20" s="2" t="s">
        <v>28</v>
      </c>
      <c r="E20">
        <f>MAX(F20-IF($B$17="Ano",G20,0),0)</f>
        <v>0</v>
      </c>
      <c r="F20">
        <f>B15*C20</f>
        <v>0</v>
      </c>
      <c r="G20">
        <f>B20*$B$15*0.25</f>
        <v>0</v>
      </c>
      <c r="H20" s="12" t="b">
        <f t="shared" si="0"/>
        <v>0</v>
      </c>
      <c r="I20" s="12" t="b">
        <f>AND($B$16="Ne",$B$17="Ano",ISNUMBER(B20),B20&gt;=0)</f>
        <v>0</v>
      </c>
      <c r="O20" s="6" t="s">
        <v>26</v>
      </c>
      <c r="P20" s="6" t="str">
        <f>C53</f>
        <v>Jiná 2</v>
      </c>
      <c r="AD20" s="6"/>
      <c r="AE20" s="7"/>
    </row>
    <row r="21" spans="1:16" ht="15.75" thickBot="1">
      <c r="A21" s="14" t="s">
        <v>98</v>
      </c>
      <c r="B21" s="23"/>
      <c r="C21" s="2">
        <f>ROUND((B9-J9)*24,2)</f>
        <v>-24</v>
      </c>
      <c r="D21" s="2" t="s">
        <v>29</v>
      </c>
      <c r="E21">
        <f>MAX(F21-IF($B$17="Ano",G21,0),0)</f>
        <v>0</v>
      </c>
      <c r="F21">
        <f>IF(C21&gt;18,$B$15,IF(C21&gt;12,2/3*$B$15,IF(C21&gt;=1,$B$15/3,0)))</f>
        <v>0</v>
      </c>
      <c r="G21">
        <f>IF(C21&gt;18,$B$15*0.25,IF(C21&gt;12,2/3*$B$15*0.35,IF(C21&gt;=1,$B$15/3*0.7,0)))*B21</f>
        <v>0</v>
      </c>
      <c r="H21" s="12" t="b">
        <f t="shared" si="0"/>
        <v>0</v>
      </c>
      <c r="I21" s="12" t="b">
        <f>AND($B$16="Ne",$B$17="Ano",ISNUMBER(B21),B21&gt;=0)</f>
        <v>0</v>
      </c>
      <c r="O21" t="s">
        <v>24</v>
      </c>
      <c r="P21" t="s">
        <v>5</v>
      </c>
    </row>
    <row r="22" spans="1:16" ht="15.75" customHeight="1" thickBot="1">
      <c r="A22" s="14" t="s">
        <v>9</v>
      </c>
      <c r="B22" s="156">
        <f>IF(B16="Ano",0,SUM(E19:E21))</f>
        <v>0</v>
      </c>
      <c r="C22" s="3">
        <f>D15</f>
        <v>0</v>
      </c>
      <c r="F22">
        <f>SUM(F19:F21)</f>
        <v>0</v>
      </c>
      <c r="H22" s="12" t="b">
        <f t="shared" si="0"/>
        <v>1</v>
      </c>
      <c r="I22" s="12" t="b">
        <f>TRUE</f>
        <v>1</v>
      </c>
      <c r="O22" s="6" t="s">
        <v>26</v>
      </c>
      <c r="P22" s="6" t="str">
        <f>C54</f>
        <v>Jiná 3</v>
      </c>
    </row>
    <row r="23" spans="1:9" ht="15" customHeight="1" thickBot="1">
      <c r="A23" s="14" t="s">
        <v>95</v>
      </c>
      <c r="B23" s="157">
        <f>F22*0.4</f>
        <v>0</v>
      </c>
      <c r="H23" s="12" t="b">
        <f t="shared" si="0"/>
        <v>1</v>
      </c>
      <c r="I23" s="12" t="b">
        <f>TRUE</f>
        <v>1</v>
      </c>
    </row>
    <row r="24" spans="1:9" ht="15" customHeight="1">
      <c r="A24" s="14" t="s">
        <v>61</v>
      </c>
      <c r="B24" s="145"/>
      <c r="C24" s="3">
        <f>D15</f>
        <v>0</v>
      </c>
      <c r="H24" s="12" t="b">
        <f t="shared" si="0"/>
        <v>0</v>
      </c>
      <c r="I24" s="12" t="b">
        <f>AND(ISNUMBER(B24),B24&gt;=0,B24&lt;=B23)</f>
        <v>0</v>
      </c>
    </row>
    <row r="25" spans="1:9" ht="30.75" customHeight="1" thickBot="1">
      <c r="A25" s="3" t="s">
        <v>35</v>
      </c>
      <c r="B25" s="10" t="s">
        <v>24</v>
      </c>
      <c r="C25" s="10" t="s">
        <v>5</v>
      </c>
      <c r="D25" s="10" t="s">
        <v>13</v>
      </c>
      <c r="E25" s="10" t="s">
        <v>36</v>
      </c>
      <c r="H25" s="12" t="b">
        <f t="shared" si="0"/>
        <v>1</v>
      </c>
      <c r="I25" s="12" t="b">
        <f>TRUE</f>
        <v>1</v>
      </c>
    </row>
    <row r="26" spans="1:20" ht="15">
      <c r="A26" s="24" t="s">
        <v>89</v>
      </c>
      <c r="B26" s="27"/>
      <c r="C26" s="28"/>
      <c r="D26" s="28"/>
      <c r="E26" s="29"/>
      <c r="H26" s="12" t="b">
        <f t="shared" si="0"/>
        <v>0</v>
      </c>
      <c r="I26" s="12" t="b">
        <f>OR(AND(ISNUMBER(D26),B26&gt;=0),ISBLANK(D26))</f>
        <v>1</v>
      </c>
      <c r="Q26" s="177" t="s">
        <v>103</v>
      </c>
      <c r="R26" s="178"/>
      <c r="S26" s="178"/>
      <c r="T26" s="178"/>
    </row>
    <row r="27" spans="1:20" ht="15">
      <c r="A27" s="24" t="s">
        <v>90</v>
      </c>
      <c r="B27" s="30"/>
      <c r="C27" s="31"/>
      <c r="D27" s="31"/>
      <c r="E27" s="32"/>
      <c r="H27" s="12" t="b">
        <f>NOT(ISBLANK(B27))</f>
        <v>0</v>
      </c>
      <c r="I27" s="12" t="b">
        <f>OR(AND(ISNUMBER(D27),B27&gt;=0),ISBLANK(D27))</f>
        <v>1</v>
      </c>
      <c r="Q27" s="178"/>
      <c r="R27" s="178"/>
      <c r="S27" s="178"/>
      <c r="T27" s="178"/>
    </row>
    <row r="28" spans="1:20" ht="15">
      <c r="A28" s="24" t="s">
        <v>73</v>
      </c>
      <c r="B28" s="30"/>
      <c r="C28" s="31"/>
      <c r="D28" s="31"/>
      <c r="E28" s="32"/>
      <c r="H28" s="12" t="b">
        <f t="shared" si="0"/>
        <v>0</v>
      </c>
      <c r="I28" s="12" t="b">
        <f>OR(AND(ISNUMBER(D28),B28&gt;=0),ISBLANK(D28))</f>
        <v>1</v>
      </c>
      <c r="Q28" s="178"/>
      <c r="R28" s="178"/>
      <c r="S28" s="178"/>
      <c r="T28" s="178"/>
    </row>
    <row r="29" spans="1:20" ht="15">
      <c r="A29" s="24" t="s">
        <v>14</v>
      </c>
      <c r="B29" s="30"/>
      <c r="C29" s="31"/>
      <c r="D29" s="31"/>
      <c r="E29" s="32"/>
      <c r="H29" s="12" t="b">
        <f t="shared" si="0"/>
        <v>0</v>
      </c>
      <c r="I29" s="12" t="b">
        <f>OR(AND(ISNUMBER(D29),B29&gt;=0),ISBLANK(D29))</f>
        <v>1</v>
      </c>
      <c r="Q29" s="178"/>
      <c r="R29" s="178"/>
      <c r="S29" s="178"/>
      <c r="T29" s="178"/>
    </row>
    <row r="30" spans="1:20" ht="15">
      <c r="A30" s="24" t="s">
        <v>15</v>
      </c>
      <c r="B30" s="30"/>
      <c r="C30" s="31"/>
      <c r="D30" s="31"/>
      <c r="E30" s="32"/>
      <c r="H30" s="12" t="b">
        <f t="shared" si="0"/>
        <v>0</v>
      </c>
      <c r="I30" s="12" t="b">
        <f>OR(AND(ISNUMBER(D30),B30&gt;=0),ISBLANK(D30))</f>
        <v>1</v>
      </c>
      <c r="Q30" s="178"/>
      <c r="R30" s="178"/>
      <c r="S30" s="178"/>
      <c r="T30" s="178"/>
    </row>
    <row r="31" spans="1:20" ht="15" customHeight="1" hidden="1">
      <c r="A31" s="24" t="s">
        <v>71</v>
      </c>
      <c r="B31" s="109" t="s">
        <v>26</v>
      </c>
      <c r="C31" s="110">
        <f>D15</f>
        <v>0</v>
      </c>
      <c r="D31" s="110">
        <f>B22</f>
        <v>0</v>
      </c>
      <c r="E31" s="111"/>
      <c r="Q31" s="179"/>
      <c r="R31" s="179"/>
      <c r="S31" s="179"/>
      <c r="T31" s="179"/>
    </row>
    <row r="32" spans="1:20" ht="15" customHeight="1" hidden="1">
      <c r="A32" s="24" t="s">
        <v>72</v>
      </c>
      <c r="B32" s="109" t="s">
        <v>26</v>
      </c>
      <c r="C32" s="110">
        <f>D15</f>
        <v>0</v>
      </c>
      <c r="D32" s="110">
        <f>B24</f>
        <v>0</v>
      </c>
      <c r="E32" s="111"/>
      <c r="Q32" s="179"/>
      <c r="R32" s="179"/>
      <c r="S32" s="179"/>
      <c r="T32" s="179"/>
    </row>
    <row r="33" spans="1:20" ht="15.75" thickBot="1">
      <c r="A33" s="134" t="s">
        <v>105</v>
      </c>
      <c r="B33" s="25" t="s">
        <v>93</v>
      </c>
      <c r="C33" s="25"/>
      <c r="D33" s="25"/>
      <c r="E33" s="26"/>
      <c r="H33" s="12" t="b">
        <f t="shared" si="0"/>
        <v>1</v>
      </c>
      <c r="I33" s="12" t="b">
        <f>TRUE</f>
        <v>1</v>
      </c>
      <c r="Q33" s="179"/>
      <c r="R33" s="179"/>
      <c r="S33" s="179"/>
      <c r="T33" s="179"/>
    </row>
    <row r="34" spans="1:9" ht="15">
      <c r="A34" s="144" t="s">
        <v>64</v>
      </c>
      <c r="B34" s="35"/>
      <c r="C34" s="28"/>
      <c r="D34" s="28"/>
      <c r="E34" s="29"/>
      <c r="H34" s="12" t="b">
        <f t="shared" si="0"/>
        <v>0</v>
      </c>
      <c r="I34" s="12" t="b">
        <f aca="true" t="shared" si="1" ref="I34:I40">OR(AND(ISNUMBER(D34),B34&gt;=0),ISBLANK(D34))</f>
        <v>1</v>
      </c>
    </row>
    <row r="35" spans="1:9" ht="15">
      <c r="A35" s="36"/>
      <c r="B35" s="37"/>
      <c r="C35" s="31"/>
      <c r="D35" s="31"/>
      <c r="E35" s="32"/>
      <c r="H35" s="12" t="b">
        <f t="shared" si="0"/>
        <v>0</v>
      </c>
      <c r="I35" s="12" t="b">
        <f t="shared" si="1"/>
        <v>1</v>
      </c>
    </row>
    <row r="36" spans="1:9" ht="15">
      <c r="A36" s="36"/>
      <c r="B36" s="37"/>
      <c r="C36" s="31"/>
      <c r="D36" s="31"/>
      <c r="E36" s="32"/>
      <c r="H36" s="12" t="b">
        <f>NOT(ISBLANK(B36))</f>
        <v>0</v>
      </c>
      <c r="I36" s="12" t="b">
        <f t="shared" si="1"/>
        <v>1</v>
      </c>
    </row>
    <row r="37" spans="1:9" ht="15">
      <c r="A37" s="36"/>
      <c r="B37" s="37"/>
      <c r="C37" s="31"/>
      <c r="D37" s="31"/>
      <c r="E37" s="32"/>
      <c r="H37" s="12" t="b">
        <f>NOT(ISBLANK(B37))</f>
        <v>0</v>
      </c>
      <c r="I37" s="12" t="b">
        <f t="shared" si="1"/>
        <v>1</v>
      </c>
    </row>
    <row r="38" spans="1:9" ht="15">
      <c r="A38" s="36"/>
      <c r="B38" s="37"/>
      <c r="C38" s="31"/>
      <c r="D38" s="31"/>
      <c r="E38" s="32"/>
      <c r="H38" s="12" t="b">
        <f aca="true" t="shared" si="2" ref="H38:H58">NOT(ISBLANK(B38))</f>
        <v>0</v>
      </c>
      <c r="I38" s="12" t="b">
        <f t="shared" si="1"/>
        <v>1</v>
      </c>
    </row>
    <row r="39" spans="1:9" ht="12.75" customHeight="1">
      <c r="A39" s="36"/>
      <c r="B39" s="37"/>
      <c r="C39" s="31"/>
      <c r="D39" s="31"/>
      <c r="E39" s="32"/>
      <c r="H39" s="12" t="b">
        <f t="shared" si="2"/>
        <v>0</v>
      </c>
      <c r="I39" s="12" t="b">
        <f t="shared" si="1"/>
        <v>1</v>
      </c>
    </row>
    <row r="40" spans="1:9" ht="44.25" customHeight="1" thickBot="1">
      <c r="A40" s="100" t="s">
        <v>74</v>
      </c>
      <c r="B40" s="38"/>
      <c r="C40" s="33"/>
      <c r="D40" s="33"/>
      <c r="E40" s="34"/>
      <c r="H40" s="12" t="b">
        <f t="shared" si="2"/>
        <v>0</v>
      </c>
      <c r="I40" s="12" t="b">
        <f t="shared" si="1"/>
        <v>1</v>
      </c>
    </row>
    <row r="41" spans="1:9" ht="15.75" thickBot="1">
      <c r="A41" s="146" t="s">
        <v>100</v>
      </c>
      <c r="B41" s="40"/>
      <c r="C41" s="3"/>
      <c r="D41" s="3"/>
      <c r="H41" s="12" t="b">
        <f t="shared" si="2"/>
        <v>0</v>
      </c>
      <c r="I41" s="12" t="b">
        <f>TRUE</f>
        <v>1</v>
      </c>
    </row>
    <row r="42" spans="1:9" ht="21" customHeight="1" thickBot="1">
      <c r="A42" s="44" t="s">
        <v>37</v>
      </c>
      <c r="B42" s="183"/>
      <c r="C42" s="185"/>
      <c r="D42" s="3"/>
      <c r="H42" s="12" t="b">
        <f>NOT(ISBLANK(B42))</f>
        <v>0</v>
      </c>
      <c r="I42" s="12" t="b">
        <f>TRUE</f>
        <v>1</v>
      </c>
    </row>
    <row r="43" spans="1:9" ht="21" customHeight="1" hidden="1">
      <c r="A43" t="s">
        <v>16</v>
      </c>
      <c r="D43" t="s">
        <v>41</v>
      </c>
      <c r="H43" s="12" t="b">
        <f t="shared" si="2"/>
        <v>0</v>
      </c>
      <c r="I43" s="12" t="b">
        <f>TRUE</f>
        <v>1</v>
      </c>
    </row>
    <row r="44" spans="1:9" ht="21" customHeight="1" hidden="1">
      <c r="A44" t="s">
        <v>17</v>
      </c>
      <c r="D44" t="s">
        <v>41</v>
      </c>
      <c r="H44" s="12" t="b">
        <f t="shared" si="2"/>
        <v>0</v>
      </c>
      <c r="I44" s="12" t="b">
        <f>TRUE</f>
        <v>1</v>
      </c>
    </row>
    <row r="45" spans="1:9" ht="21" customHeight="1" hidden="1">
      <c r="A45" t="s">
        <v>18</v>
      </c>
      <c r="D45" t="s">
        <v>41</v>
      </c>
      <c r="H45" s="12" t="b">
        <f t="shared" si="2"/>
        <v>0</v>
      </c>
      <c r="I45" s="12" t="b">
        <f>TRUE</f>
        <v>1</v>
      </c>
    </row>
    <row r="46" spans="1:9" ht="21" customHeight="1">
      <c r="A46" s="3" t="s">
        <v>32</v>
      </c>
      <c r="B46" s="4"/>
      <c r="C46" s="4"/>
      <c r="D46" s="4"/>
      <c r="E46" s="4"/>
      <c r="H46" s="12" t="b">
        <f t="shared" si="2"/>
        <v>0</v>
      </c>
      <c r="I46" s="12" t="b">
        <f>TRUE</f>
        <v>1</v>
      </c>
    </row>
    <row r="47" spans="1:9" ht="21" customHeight="1" thickBot="1">
      <c r="A47" s="47"/>
      <c r="B47" s="48" t="s">
        <v>31</v>
      </c>
      <c r="C47" s="48" t="s">
        <v>12</v>
      </c>
      <c r="H47" s="12" t="b">
        <f>NOT(ISBLANK(B47))</f>
        <v>1</v>
      </c>
      <c r="I47" s="12" t="b">
        <f>TRUE</f>
        <v>1</v>
      </c>
    </row>
    <row r="48" spans="1:9" ht="15">
      <c r="A48" s="49"/>
      <c r="B48" s="50">
        <f>DSUM($B$25:$E$40,"Částka",O9:P10)</f>
        <v>0</v>
      </c>
      <c r="C48" s="51" t="s">
        <v>6</v>
      </c>
      <c r="H48" s="12" t="b">
        <f aca="true" t="shared" si="3" ref="H48:H56">NOT(ISBLANK(B48))</f>
        <v>1</v>
      </c>
      <c r="I48" s="12" t="b">
        <f>TRUE</f>
        <v>1</v>
      </c>
    </row>
    <row r="49" spans="1:11" ht="15">
      <c r="A49" s="15"/>
      <c r="B49" s="18">
        <f>DSUM($B$25:$E$40,"Částka",O11:P12)</f>
        <v>0</v>
      </c>
      <c r="C49" s="52" t="s">
        <v>7</v>
      </c>
      <c r="H49" s="12" t="b">
        <f t="shared" si="3"/>
        <v>1</v>
      </c>
      <c r="I49" t="b">
        <f>MATCH($C49,$C45:$C51,0)&gt;=(ROW($C49)-ROW($C45)+1)</f>
        <v>1</v>
      </c>
      <c r="J49"/>
      <c r="K49"/>
    </row>
    <row r="50" spans="1:11" ht="15">
      <c r="A50" s="15"/>
      <c r="B50" s="18">
        <f>DSUM($B$25:$E$40,"Částka",O13:P14)</f>
        <v>0</v>
      </c>
      <c r="C50" s="52" t="s">
        <v>8</v>
      </c>
      <c r="H50" s="12" t="b">
        <f t="shared" si="3"/>
        <v>1</v>
      </c>
      <c r="I50" t="b">
        <f>MATCH($C50,$C46:$C52,0)&gt;=(ROW($C50)-ROW($C46)+1)</f>
        <v>1</v>
      </c>
      <c r="J50"/>
      <c r="K50"/>
    </row>
    <row r="51" spans="1:11" ht="15">
      <c r="A51" s="15"/>
      <c r="B51" s="18">
        <f>DSUM($B$25:$E$40,"Částka",O15:P16)</f>
        <v>0</v>
      </c>
      <c r="C51" s="52" t="s">
        <v>25</v>
      </c>
      <c r="H51" s="12" t="b">
        <f t="shared" si="3"/>
        <v>1</v>
      </c>
      <c r="I51" t="b">
        <f>MATCH($C51,$C47:$C53,0)&gt;=(ROW($C51)-ROW($C47)+1)</f>
        <v>1</v>
      </c>
      <c r="J51"/>
      <c r="K51"/>
    </row>
    <row r="52" spans="1:11" ht="15">
      <c r="A52" s="15"/>
      <c r="B52" s="18">
        <f>DSUM($B$25:$E$40,"Částka",O17:P18)</f>
        <v>0</v>
      </c>
      <c r="C52" s="53" t="s">
        <v>38</v>
      </c>
      <c r="H52" s="12" t="b">
        <f t="shared" si="3"/>
        <v>1</v>
      </c>
      <c r="I52" t="b">
        <f>MATCH($C52,$C48:$C54,0)&gt;=(ROW($C52)-ROW($C48)+1)</f>
        <v>1</v>
      </c>
      <c r="J52"/>
      <c r="K52"/>
    </row>
    <row r="53" spans="1:11" ht="15">
      <c r="A53" s="15"/>
      <c r="B53" s="18">
        <f>DSUM($B$25:$E$40,"Částka",O19:P20)</f>
        <v>0</v>
      </c>
      <c r="C53" s="53" t="s">
        <v>39</v>
      </c>
      <c r="H53" s="12" t="b">
        <f t="shared" si="3"/>
        <v>1</v>
      </c>
      <c r="I53" t="b">
        <f>MATCH($C53,$C49:$C56,0)&gt;=(ROW($C53)-ROW($C49)+1)</f>
        <v>1</v>
      </c>
      <c r="J53"/>
      <c r="K53"/>
    </row>
    <row r="54" spans="1:11" ht="15">
      <c r="A54" s="15"/>
      <c r="B54" s="18">
        <f>DSUM($B$25:$E$40,"Částka",O21:P22)</f>
        <v>0</v>
      </c>
      <c r="C54" s="53" t="s">
        <v>40</v>
      </c>
      <c r="H54" s="12" t="b">
        <f t="shared" si="3"/>
        <v>1</v>
      </c>
      <c r="I54" t="b">
        <f>MATCH($C54,$C50:$C57,0)&gt;=(ROW($C54)-ROW($C50)+1)</f>
        <v>1</v>
      </c>
      <c r="J54"/>
      <c r="K54"/>
    </row>
    <row r="55" spans="1:11" ht="15.75" thickBot="1">
      <c r="A55" s="19" t="s">
        <v>101</v>
      </c>
      <c r="B55" s="20">
        <f>B12</f>
        <v>0</v>
      </c>
      <c r="C55" s="54">
        <f>D12</f>
        <v>0</v>
      </c>
      <c r="H55" s="12" t="b">
        <f>NOT(ISBLANK(B55))</f>
        <v>1</v>
      </c>
      <c r="I55" t="b">
        <f>MATCH($C55,$C50:$C57,0)&gt;=(ROW($C55)-ROW($C50)+1)</f>
        <v>1</v>
      </c>
      <c r="J55"/>
      <c r="K55"/>
    </row>
    <row r="56" spans="1:11" ht="15.75" thickBot="1">
      <c r="A56" s="19" t="s">
        <v>102</v>
      </c>
      <c r="B56" s="20">
        <f>B13</f>
        <v>0</v>
      </c>
      <c r="C56" s="54">
        <f>D13</f>
        <v>0</v>
      </c>
      <c r="H56" s="12" t="b">
        <f t="shared" si="3"/>
        <v>1</v>
      </c>
      <c r="I56" t="b">
        <f>MATCH($C56,$C51:$C58,0)&gt;=(ROW($C56)-ROW($C51)+1)</f>
        <v>0</v>
      </c>
      <c r="J56"/>
      <c r="K56"/>
    </row>
    <row r="57" spans="5:11" ht="15">
      <c r="E57" s="17"/>
      <c r="H57" s="12" t="b">
        <f t="shared" si="2"/>
        <v>0</v>
      </c>
      <c r="I57" s="12" t="b">
        <f>TRUE</f>
        <v>1</v>
      </c>
      <c r="J57"/>
      <c r="K57"/>
    </row>
    <row r="58" spans="1:9" ht="15">
      <c r="A58" s="16"/>
      <c r="H58" s="12" t="b">
        <f t="shared" si="2"/>
        <v>0</v>
      </c>
      <c r="I58" s="12" t="b">
        <f>TRUE</f>
        <v>1</v>
      </c>
    </row>
  </sheetData>
  <sheetProtection password="C92A" sheet="1"/>
  <mergeCells count="5">
    <mergeCell ref="Q26:T33"/>
    <mergeCell ref="B3:E3"/>
    <mergeCell ref="B4:E4"/>
    <mergeCell ref="B5:E5"/>
    <mergeCell ref="B42:C42"/>
  </mergeCells>
  <conditionalFormatting sqref="D15 D13">
    <cfRule type="expression" priority="14" dxfId="1" stopIfTrue="1">
      <formula>AND($H13,$I13)</formula>
    </cfRule>
    <cfRule type="expression" priority="15" dxfId="0" stopIfTrue="1">
      <formula>AND($H$3,není($I$3))</formula>
    </cfRule>
  </conditionalFormatting>
  <conditionalFormatting sqref="B3:E5">
    <cfRule type="expression" priority="16" dxfId="1" stopIfTrue="1">
      <formula>AND($H3,$I3)</formula>
    </cfRule>
    <cfRule type="expression" priority="17" dxfId="0" stopIfTrue="1">
      <formula>AND($H3,není($I3))</formula>
    </cfRule>
  </conditionalFormatting>
  <conditionalFormatting sqref="B24 B42:C42 B26 B34:B40 B15:B16 B28:B32 B6:B11 B13">
    <cfRule type="expression" priority="18" dxfId="1" stopIfTrue="1">
      <formula>AND($H6,$I6)</formula>
    </cfRule>
    <cfRule type="expression" priority="19" dxfId="0" stopIfTrue="1">
      <formula>AND($H6,NOT($I6))</formula>
    </cfRule>
  </conditionalFormatting>
  <conditionalFormatting sqref="C26:E26 A34:A40 C34:E40 C28:E32">
    <cfRule type="expression" priority="22" dxfId="1" stopIfTrue="1">
      <formula>AND($H26,$I26,NOT(ISBLANK(A26)))</formula>
    </cfRule>
    <cfRule type="expression" priority="23" dxfId="0" stopIfTrue="1">
      <formula>AND($H26,není($I26))</formula>
    </cfRule>
    <cfRule type="expression" priority="24" dxfId="4" stopIfTrue="1">
      <formula>$B26&lt;&gt;"Ano"</formula>
    </cfRule>
  </conditionalFormatting>
  <conditionalFormatting sqref="B17 B19:B21">
    <cfRule type="expression" priority="34" dxfId="1" stopIfTrue="1">
      <formula>AND($H17,$I17)</formula>
    </cfRule>
    <cfRule type="expression" priority="35" dxfId="0" stopIfTrue="1">
      <formula>AND($H17,NOT($I17))</formula>
    </cfRule>
    <cfRule type="expression" priority="36" dxfId="14" stopIfTrue="1">
      <formula>$B$16="Ano"</formula>
    </cfRule>
  </conditionalFormatting>
  <conditionalFormatting sqref="C48:C54">
    <cfRule type="expression" priority="37" dxfId="13" stopIfTrue="1">
      <formula>AND($H48,NOT($I48))</formula>
    </cfRule>
  </conditionalFormatting>
  <conditionalFormatting sqref="D10">
    <cfRule type="expression" priority="12" dxfId="1" stopIfTrue="1">
      <formula>AND($H10,$I10)</formula>
    </cfRule>
    <cfRule type="expression" priority="13" dxfId="0" stopIfTrue="1">
      <formula>AND($H10,NOT($I10))</formula>
    </cfRule>
  </conditionalFormatting>
  <conditionalFormatting sqref="D7">
    <cfRule type="expression" priority="10" dxfId="1" stopIfTrue="1">
      <formula>AND($H7,$I7)</formula>
    </cfRule>
    <cfRule type="expression" priority="11" dxfId="0" stopIfTrue="1">
      <formula>AND($H7,NOT($I7))</formula>
    </cfRule>
  </conditionalFormatting>
  <conditionalFormatting sqref="B27">
    <cfRule type="expression" priority="5" dxfId="1" stopIfTrue="1">
      <formula>AND($H27,$I27)</formula>
    </cfRule>
    <cfRule type="expression" priority="6" dxfId="0" stopIfTrue="1">
      <formula>AND($H27,NOT($I27))</formula>
    </cfRule>
  </conditionalFormatting>
  <conditionalFormatting sqref="C27:E27">
    <cfRule type="expression" priority="7" dxfId="1" stopIfTrue="1">
      <formula>AND($H27,$I27,NOT(ISBLANK(C27)))</formula>
    </cfRule>
    <cfRule type="expression" priority="8" dxfId="0" stopIfTrue="1">
      <formula>AND($H27,není($I27))</formula>
    </cfRule>
    <cfRule type="expression" priority="9" dxfId="4" stopIfTrue="1">
      <formula>$B27&lt;&gt;"Ano"</formula>
    </cfRule>
  </conditionalFormatting>
  <conditionalFormatting sqref="D12">
    <cfRule type="expression" priority="1" dxfId="1" stopIfTrue="1">
      <formula>AND($H12,$I12)</formula>
    </cfRule>
    <cfRule type="expression" priority="2" dxfId="0" stopIfTrue="1">
      <formula>AND($H$3,není($I$3))</formula>
    </cfRule>
  </conditionalFormatting>
  <conditionalFormatting sqref="B12">
    <cfRule type="expression" priority="3" dxfId="1" stopIfTrue="1">
      <formula>AND($H12,$I12)</formula>
    </cfRule>
    <cfRule type="expression" priority="4" dxfId="0" stopIfTrue="1">
      <formula>AND($H12,NOT($I12))</formula>
    </cfRule>
  </conditionalFormatting>
  <dataValidations count="32">
    <dataValidation type="date" operator="greaterThanOrEqual" showInputMessage="1" showErrorMessage="1" prompt="Datum a čas příjezdu autobusu/vlaku na nádraží nebo čas příletu letadla, není-li místem ukončení cesty bydliště (např. cesta autem)." errorTitle="Chybné datum" error="Datum je v chybném formátu nebo je menší než předchozí datum" sqref="B10">
      <formula1>B9</formula1>
    </dataValidation>
    <dataValidation type="decimal" allowBlank="1" showInputMessage="1" showErrorMessage="1" promptTitle="Zadejte požadované kapesné" prompt="Pouze pokud máte na čerpání kapesného finanční prostředky v rámci řešených projektů GA ČR, GA UK, Erasmus apod. " errorTitle="Hodnota mimo meze" error="Kapesné nesmí překročit maximální vypočtenou hodnotu" sqref="B24">
      <formula1>0</formula1>
      <formula2>B23</formula2>
    </dataValidation>
    <dataValidation type="date" operator="greaterThan" showInputMessage="1" showErrorMessage="1" promptTitle="Datum a čas přejezdu hranic ČR" prompt="Při cestě zpět nebo příletu do ČR.&#10;&#10;Datum a čas ve tvaru (d.m.r h:m)" errorTitle="Chybné datum" error="Datum je v chybném formátu nebo je menší než předchozí datum" sqref="B9">
      <formula1>B8</formula1>
    </dataValidation>
    <dataValidation type="date" operator="greaterThanOrEqual" showInputMessage="1" showErrorMessage="1" promptTitle="Datum a čas přejezdu hranic ČR" prompt="Při cestě tam nebo odletu z ČR.&#10;&#10;Datum a čas ve tvaru (d.m.r h:m)" errorTitle="Chybné datum" error="Datum je v chybném formátu nebo je menší než předchozí datum" sqref="B8">
      <formula1>B7</formula1>
    </dataValidation>
    <dataValidation allowBlank="1" showInputMessage="1" showErrorMessage="1" promptTitle="Vyberte měnu" prompt="Zadejte měnu, ve které bylo hrazeno&#10;" errorTitle="Vyberte měnu z tabulky" error="Je třeba použít měnu, která je v tabulce" sqref="C31:C32 C48:C54"/>
    <dataValidation type="list" allowBlank="1" showInputMessage="1" showErrorMessage="1" promptTitle="Ano = chci proplatit" prompt="Ano vyplňte pokud jste položku hradili ze svých prostředků a požadujete náhradu.&#10;Pokud jste platili ze zálohy poskytnuté fakultou uveďte také Ano.&#10;Ne vyplňte, pokud byla položka hrazena fakultou" sqref="B31:B32">
      <formula1>"Ano,Ne"</formula1>
    </dataValidation>
    <dataValidation type="list" allowBlank="1" showInputMessage="1" showErrorMessage="1" prompt="Vyberte ANO/NE" sqref="B16">
      <formula1>"Ano,Ne"</formula1>
    </dataValidation>
    <dataValidation showInputMessage="1" showErrorMessage="1" prompt="Zadejte datum a čas odjezdu autobusu/vlaku z nádraží nebo čas odletu letadla, není-li místem nástupu cesty bydliště (např. cesta autem)." errorTitle="Chybné datum" error="Datum je v chybném formátu nebo není v roce 2012" sqref="B7"/>
    <dataValidation type="list" allowBlank="1" showInputMessage="1" showErrorMessage="1" promptTitle="Zadejte měnu zálohy" prompt="Ve které měně jste obdrželi zálohu?" errorTitle="Vyberte měnu z tabulky" error="Je třeba použít měnu, která je v tabulce" sqref="D12:D13">
      <formula1>$C$48:$C$54</formula1>
    </dataValidation>
    <dataValidation type="list" allowBlank="1" showErrorMessage="1" promptTitle="Zadejte měnu dle vyhlášky." errorTitle="Vyberte měnu z tabulky" error="Je třeba použít měnu, která je v tabulce" sqref="D15">
      <formula1>$C$48:$C$54</formula1>
    </dataValidation>
    <dataValidation allowBlank="1" showInputMessage="1" showErrorMessage="1" prompt="Zadejte zdroj financování dle návrhu na vyslání." sqref="B11"/>
    <dataValidation allowBlank="1" showInputMessage="1" showErrorMessage="1" promptTitle="Tento údaj je třeba DOPLNIT," prompt="aby mohl být proveden automatický výpočet nároku na stravné.&#10;Denní sazbu a měnu stravného dle vyhlášky MF ČR najdete na webových stránkách zahraničního oddělení  http://fhs.cuni.cz/FHS-508.html&#10;&#10;" sqref="B15"/>
    <dataValidation type="list" allowBlank="1" showInputMessage="1" showErrorMessage="1" promptTitle="Vyberte měnu" prompt="Zadejte měnu, ve které bylo hrazeno&#10;" errorTitle="Vyberte měnu z tabulky" error="Je třeba použít měnu, která je v tabulce" sqref="C33 C40">
      <formula1>$C$48:$C$54</formula1>
    </dataValidation>
    <dataValidation allowBlank="1" showInputMessage="1" showErrorMessage="1" prompt="Přiložené doklady očíslujte od jedné. Zde uveďte toto vámi přidělené číslo." sqref="E26:E40"/>
    <dataValidation allowBlank="1" showInputMessage="1" showErrorMessage="1" prompt="Šedá políčka nevyplňujte" sqref="D31:D33"/>
    <dataValidation showInputMessage="1" showErrorMessage="1" promptTitle="Místo počátku cesty" prompt="Zadejte místo nástupu na pracovní cestu.&#10;Praha nebo jiné." errorTitle="Chybné datum" error="Datum je v chybném formátu nebo není v roce 2012" sqref="D7"/>
    <dataValidation operator="greaterThanOrEqual" showInputMessage="1" showErrorMessage="1" promptTitle="Místo konce pracovní cesty" prompt="Zadejte místo konce pracovní cesty.&#10;Praha nebo jiné." errorTitle="Chybné datum" error="Datum je v chybném formátu nebo je menší než předchozí datum" sqref="D10"/>
    <dataValidation allowBlank="1" showInputMessage="1" showErrorMessage="1" prompt="Uveďte celkový počet jídel, která vám byla  poskytnuta bezplatně v průběhu pobytu v zahraničí (za všechny dny mimo ČR dohromady)." sqref="B20"/>
    <dataValidation allowBlank="1" showErrorMessage="1" sqref="D26"/>
    <dataValidation allowBlank="1" showErrorMessage="1" prompt="Šedá políčka nevyplňujte" sqref="D27:D30 D34:D40"/>
    <dataValidation type="list" allowBlank="1" showInputMessage="1" showErrorMessage="1" promptTitle="Ano/Ne" prompt="ANO&#10;Vyplňte, pokud jste položku hradili ze svých prostředků a požadujete proplacení.&#10;Pokud jste platili ze zálohy poskytnuté fakultou, uveďte také ano.&#10;NE&#10;Vyplňte, pokud jste položku sami nehradili, např. již byla uhrazena fakultou (kartou, fakturou)." sqref="B26">
      <formula1>"Ano,Ne"</formula1>
    </dataValidation>
    <dataValidation type="list" allowBlank="1" showInputMessage="1" showErrorMessage="1" prompt="Jedná se o částečné stravování.&#10;Vyberte ANO/NE" sqref="B17">
      <formula1>"Ano,Ne"</formula1>
    </dataValidation>
    <dataValidation allowBlank="1" showInputMessage="1" showErrorMessage="1" prompt="Uveďte celkový počet  jídel, která vám byla poskytnuta bezplatně v den odjezdu z ČR.&#10;" sqref="B19"/>
    <dataValidation allowBlank="1" showInputMessage="1" showErrorMessage="1" prompt="Uveďte celkový počet  jídel, která vám byla poskytnuta bezplatně v den příjezdu do ČR." sqref="B21"/>
    <dataValidation allowBlank="1" showInputMessage="1" showErrorMessage="1" promptTitle="případné poznámky" prompt="Např. pracovní cesta proběhla na území více států&#10;" sqref="A40"/>
    <dataValidation type="list" allowBlank="1" showInputMessage="1" showErrorMessage="1" promptTitle="Ano/Ne" prompt="ANO&#10;Vyplňte, pokud jste položku hradili ze svých prostředků a požadujete proplacení.&#10;Pokud jste platili ze zálohy poskytnuté fakultou, uveďte také ano.&#10;NE&#10;Vyplňte, pokud jste položku sami nehradili, např. již byla uhrazena fakultou (kartou, fakturou)." sqref="B27">
      <formula1>"Ano,Ne"</formula1>
    </dataValidation>
    <dataValidation type="list" allowBlank="1" showInputMessage="1" showErrorMessage="1" promptTitle="Ano = chci proplatit" prompt="ANO&#10;Vyplňte, pokud jste položku hradili ze svých prostředků a požadujete proplacení.&#10;Pokud jste platili ze zálohy poskytnuté fakultou, uveďte také ano.&#10;NE&#10;Vyplňte, pokud jste položku sami nehradili, např. již byla uhrazena fakultou (kartou, fakturou)." sqref="B34 B35 B36 B37 B38 B39 B40">
      <formula1>"Ano,Ne"</formula1>
    </dataValidation>
    <dataValidation type="list" allowBlank="1" showInputMessage="1" showErrorMessage="1" promptTitle="Ano = chci proplatit" prompt="ANO&#10;Vyplňte, pokud jste položku hradili ze svých prostředků a požadujete proplacení.&#10;Pokud jste platili ze zálohy poskytnuté fakultou, uveďte také ano.&#10;NE&#10;Vyplňte, pokud jste položku sami nehradili, např. již byla uhrazena fakultou (kartou, fakturou)." sqref="B28 B29 B30">
      <formula1>"Ano,Ne"</formula1>
    </dataValidation>
    <dataValidation type="list" allowBlank="1" showInputMessage="1" showErrorMessage="1" promptTitle="Vyberte měnu" prompt="Zvolte měnu, která je uvedena na příslušném účetním dokladu.&#10;" errorTitle="Vyberte měnu z tabulky" error="Je třeba použít měnu, která je v tabulce" sqref="C26 C28 C29 C30 C34">
      <formula1>$C$48:$C$54</formula1>
    </dataValidation>
    <dataValidation type="list" allowBlank="1" showInputMessage="1" showErrorMessage="1" promptTitle="Vyberte měnu" prompt="Zvolte měnu, která je uvedena na příslušném účetním dokladu." errorTitle="Vyberte měnu z tabulky" error="Je třeba použít měnu, která je v tabulce" sqref="C27">
      <formula1>$C$48:$C$54</formula1>
    </dataValidation>
    <dataValidation type="list" allowBlank="1" showErrorMessage="1" prompt="&#10;" errorTitle="Vyberte měnu z tabulky" error="Je třeba použít měnu, která je v tabulce" sqref="C35">
      <formula1>$C$48:$C$54</formula1>
    </dataValidation>
    <dataValidation type="list" allowBlank="1" showErrorMessage="1" promptTitle="Vyberte měnu" prompt="Zadejte měnu, ve které bylo hrazeno&#10;" errorTitle="Vyberte měnu z tabulky" error="Je třeba použít měnu, která je v tabulce" sqref="C36 C37 C38 C39">
      <formula1>$C$48:$C$54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I13 I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77"/>
  <sheetViews>
    <sheetView workbookViewId="0" topLeftCell="A38">
      <selection activeCell="M69" sqref="M69"/>
    </sheetView>
  </sheetViews>
  <sheetFormatPr defaultColWidth="9.140625" defaultRowHeight="15"/>
  <cols>
    <col min="1" max="1" width="38.421875" style="0" customWidth="1"/>
    <col min="2" max="2" width="14.57421875" style="0" customWidth="1"/>
    <col min="3" max="3" width="7.8515625" style="0" customWidth="1"/>
    <col min="4" max="4" width="11.00390625" style="0" customWidth="1"/>
    <col min="5" max="5" width="16.7109375" style="0" customWidth="1"/>
    <col min="8" max="8" width="12.7109375" style="0" customWidth="1"/>
    <col min="9" max="9" width="11.00390625" style="0" customWidth="1"/>
  </cols>
  <sheetData>
    <row r="1" spans="1:5" ht="20.25" customHeight="1">
      <c r="A1" s="206" t="str">
        <f>IF(ISBLANK('Zadání hodnot'!A1),"",'Zadání hodnot'!A1)</f>
        <v>Vyúčtování zahraniční pracovní cesty / výjezdu dle smlouvy podle § 1746</v>
      </c>
      <c r="B1" s="206"/>
      <c r="C1" s="206"/>
      <c r="D1" s="206"/>
      <c r="E1" s="206"/>
    </row>
    <row r="2" spans="1:5" ht="16.5" thickBot="1">
      <c r="A2" s="78" t="str">
        <f>IF(ISBLANK('Zadání hodnot'!A2),"",'Zadání hodnot'!A2)</f>
        <v>Základní údaje</v>
      </c>
      <c r="B2" s="218">
        <f>IF(ISBLANK('Zadání hodnot'!B2),"",'Zadání hodnot'!B2)</f>
      </c>
      <c r="C2" s="218"/>
      <c r="D2" s="218"/>
      <c r="E2" s="218"/>
    </row>
    <row r="3" spans="1:5" ht="15">
      <c r="A3" s="59" t="str">
        <f>IF(ISBLANK('Zadání hodnot'!A3),"",'Zadání hodnot'!A3)</f>
        <v>Jméno, příjmení, titul</v>
      </c>
      <c r="B3" s="219">
        <f>IF(ISBLANK('Zadání hodnot'!B3),"",'Zadání hodnot'!B3)</f>
      </c>
      <c r="C3" s="219"/>
      <c r="D3" s="219"/>
      <c r="E3" s="220"/>
    </row>
    <row r="4" spans="1:5" ht="15">
      <c r="A4" s="60" t="str">
        <f>IF(ISBLANK('Zadání hodnot'!A4),"",'Zadání hodnot'!A4)</f>
        <v>Přijímající pracoviště</v>
      </c>
      <c r="B4" s="221">
        <f>IF(ISBLANK('Zadání hodnot'!B4),"",'Zadání hodnot'!B4)</f>
      </c>
      <c r="C4" s="221"/>
      <c r="D4" s="221"/>
      <c r="E4" s="222"/>
    </row>
    <row r="5" spans="1:5" ht="15.75" thickBot="1">
      <c r="A5" s="61" t="str">
        <f>IF(ISBLANK('Zadání hodnot'!A5),"",'Zadání hodnot'!A5)</f>
        <v>Stát</v>
      </c>
      <c r="B5" s="209">
        <f>IF(ISBLANK('Zadání hodnot'!B5),"",'Zadání hodnot'!B5)</f>
      </c>
      <c r="C5" s="209"/>
      <c r="D5" s="209"/>
      <c r="E5" s="210"/>
    </row>
    <row r="6" spans="1:5" ht="15">
      <c r="A6" s="64" t="str">
        <f>IF(ISBLANK('Zadání hodnot'!A6),"",'Zadání hodnot'!A6)</f>
        <v>Použitý dopravní prostředek</v>
      </c>
      <c r="B6" s="211">
        <f>IF(ISBLANK('Zadání hodnot'!B6),"",'Zadání hodnot'!B6)</f>
      </c>
      <c r="C6" s="212"/>
      <c r="D6" s="11">
        <f>IF(ISBLANK('Zadání hodnot'!D6),"",'Zadání hodnot'!D6)</f>
      </c>
      <c r="E6" s="11">
        <f>IF(ISBLANK('Zadání hodnot'!E6),"",'Zadání hodnot'!E6)</f>
      </c>
    </row>
    <row r="7" spans="1:5" ht="15">
      <c r="A7" s="60" t="str">
        <f>IF(ISBLANK('Zadání hodnot'!A7),"",'Zadání hodnot'!A7)</f>
        <v>Počátek pracovní cesty</v>
      </c>
      <c r="B7" s="188">
        <f>IF(ISBLANK('Zadání hodnot'!B7),"",'Zadání hodnot'!B7)</f>
      </c>
      <c r="C7" s="189"/>
      <c r="D7" s="11" t="str">
        <f>IF(ISBLANK('Zadání hodnot'!D7),"",'Zadání hodnot'!D7)</f>
        <v>Praha</v>
      </c>
      <c r="E7" s="11">
        <f>IF(ISBLANK('Zadání hodnot'!E7),"",'Zadání hodnot'!E7)</f>
      </c>
    </row>
    <row r="8" spans="1:5" ht="15">
      <c r="A8" s="60" t="str">
        <f>IF(ISBLANK('Zadání hodnot'!A8),"",'Zadání hodnot'!A8)</f>
        <v>Přejezd hranic tam / odlet z ČR</v>
      </c>
      <c r="B8" s="188">
        <f>IF(ISBLANK('Zadání hodnot'!B8),"",'Zadání hodnot'!B8)</f>
      </c>
      <c r="C8" s="189"/>
      <c r="D8" s="11">
        <f>IF(ISBLANK('Zadání hodnot'!D8),"",'Zadání hodnot'!D8)</f>
      </c>
      <c r="E8" s="11">
        <f>IF(ISBLANK('Zadání hodnot'!E8),"",'Zadání hodnot'!E8)</f>
      </c>
    </row>
    <row r="9" spans="1:5" ht="15">
      <c r="A9" s="60" t="str">
        <f>IF(ISBLANK('Zadání hodnot'!A9),"",'Zadání hodnot'!A9)</f>
        <v>Přejezd hranic zpět / přílet do ČR</v>
      </c>
      <c r="B9" s="188">
        <f>IF(ISBLANK('Zadání hodnot'!B9),"",'Zadání hodnot'!B9)</f>
      </c>
      <c r="C9" s="189"/>
      <c r="D9" s="11">
        <f>IF(ISBLANK('Zadání hodnot'!D9),"",'Zadání hodnot'!D9)</f>
      </c>
      <c r="E9" s="11">
        <f>IF(ISBLANK('Zadání hodnot'!E9),"",'Zadání hodnot'!E9)</f>
      </c>
    </row>
    <row r="10" spans="1:5" ht="15.75" thickBot="1">
      <c r="A10" s="92" t="str">
        <f>IF(ISBLANK('Zadání hodnot'!A10),"",'Zadání hodnot'!A10)</f>
        <v>Konec pracovní cesty</v>
      </c>
      <c r="B10" s="190">
        <f>IF(ISBLANK('Zadání hodnot'!B10),"",'Zadání hodnot'!B10)</f>
      </c>
      <c r="C10" s="191"/>
      <c r="D10" s="11" t="str">
        <f>IF(ISBLANK('Zadání hodnot'!D10),"",'Zadání hodnot'!D10)</f>
        <v>Praha</v>
      </c>
      <c r="E10" s="11">
        <f>IF(ISBLANK('Zadání hodnot'!E10),"",'Zadání hodnot'!E10)</f>
      </c>
    </row>
    <row r="11" spans="1:5" ht="15">
      <c r="A11" s="59" t="str">
        <f>IF(ISBLANK('Zadání hodnot'!A11),"",'Zadání hodnot'!A11)</f>
        <v>Úhrada z prostředků (variabilní symbol)</v>
      </c>
      <c r="B11" s="223">
        <f>IF(ISBLANK('Zadání hodnot'!B11),"",'Zadání hodnot'!B11)</f>
      </c>
      <c r="C11" s="224"/>
      <c r="D11" s="11">
        <f>IF(ISBLANK('Zadání hodnot'!D11),"",'Zadání hodnot'!D11)</f>
      </c>
      <c r="E11" s="11">
        <f>IF(ISBLANK('Zadání hodnot'!E11),"",'Zadání hodnot'!E11)</f>
      </c>
    </row>
    <row r="12" spans="1:5" ht="15">
      <c r="A12" s="147" t="str">
        <f>IF(ISBLANK('Zadání hodnot'!A12),"",'Zadání hodnot'!A12)</f>
        <v>Přidělená záloha 1</v>
      </c>
      <c r="B12" s="153">
        <f>IF(ISBLANK('Zadání hodnot'!B12),"",'Zadání hodnot'!B12)</f>
      </c>
      <c r="C12" s="154">
        <f>IF(ISBLANK('Zadání hodnot'!D12),"",'Zadání hodnot'!D12)</f>
      </c>
      <c r="D12" s="11"/>
      <c r="E12" s="11"/>
    </row>
    <row r="13" spans="1:5" ht="15.75" thickBot="1">
      <c r="A13" s="61" t="str">
        <f>IF(ISBLANK('Zadání hodnot'!A13),"",'Zadání hodnot'!A13)</f>
        <v>Přidělená záloha 2</v>
      </c>
      <c r="B13" s="67">
        <f>IF(ISBLANK('Zadání hodnot'!B13),"",'Zadání hodnot'!B13)</f>
      </c>
      <c r="C13" s="66">
        <f>IF(ISBLANK('Zadání hodnot'!D13),"",'Zadání hodnot'!D13)</f>
      </c>
      <c r="E13" s="11">
        <f>IF(ISBLANK('Zadání hodnot'!E13),"",'Zadání hodnot'!E13)</f>
      </c>
    </row>
    <row r="14" spans="1:5" ht="16.5" thickBot="1">
      <c r="A14" s="79" t="str">
        <f>IF(ISBLANK('Zadání hodnot'!A14),"",'Zadání hodnot'!A14)</f>
        <v>Stravné a kapesné</v>
      </c>
      <c r="B14" s="11">
        <f>IF(ISBLANK('Zadání hodnot'!B14),"",'Zadání hodnot'!B14)</f>
      </c>
      <c r="C14" s="11">
        <f>IF(ISBLANK('Zadání hodnot'!D14),"",'Zadání hodnot'!D14)</f>
      </c>
      <c r="E14" s="11">
        <f>IF(ISBLANK('Zadání hodnot'!E14),"",'Zadání hodnot'!E14)</f>
      </c>
    </row>
    <row r="15" spans="1:5" ht="15">
      <c r="A15" s="59" t="str">
        <f>IF(ISBLANK('Zadání hodnot'!A15),"",'Zadání hodnot'!A15)</f>
        <v>Denní sazba stravného</v>
      </c>
      <c r="B15" s="68">
        <f>IF(ISBLANK('Zadání hodnot'!B15),"",'Zadání hodnot'!B15)</f>
      </c>
      <c r="C15" s="68">
        <f>IF(ISBLANK('Zadání hodnot'!D15),"",'Zadání hodnot'!D15)</f>
      </c>
      <c r="D15" s="202">
        <f>IF(ISBLANK('Zadání hodnot'!C17),"",'Zadání hodnot'!C17)</f>
      </c>
      <c r="E15" s="203"/>
    </row>
    <row r="16" spans="1:5" ht="27" customHeight="1">
      <c r="A16" s="74" t="str">
        <f>IF(ISBLANK('Zadání hodnot'!A16),"",'Zadání hodnot'!A16)</f>
        <v>Stravné plně poskytnuto zvoucí stranou nebo jinou organizací?</v>
      </c>
      <c r="B16" s="93">
        <f>IF(ISBLANK('Zadání hodnot'!B16),"",'Zadání hodnot'!B16)</f>
      </c>
      <c r="C16" s="192">
        <f>IF(ISBLANK('Zadání hodnot'!D16),"",'Zadání hodnot'!D16)</f>
      </c>
      <c r="D16" s="198"/>
      <c r="E16" s="193"/>
    </row>
    <row r="17" spans="1:5" ht="26.25">
      <c r="A17" s="74" t="str">
        <f>IF(ISBLANK('Zadání hodnot'!A17),"",'Zadání hodnot'!A17)</f>
        <v>Bylo vám poskytnuto bezplatně jídlo? (snídaně, oběd, večeře)</v>
      </c>
      <c r="B17" s="93">
        <f>IF(ISBLANK('Zadání hodnot'!B17),"",'Zadání hodnot'!B17)</f>
      </c>
      <c r="C17" s="199"/>
      <c r="D17" s="200"/>
      <c r="E17" s="201"/>
    </row>
    <row r="18" spans="1:5" ht="37.5" customHeight="1">
      <c r="A18" s="72" t="str">
        <f>IF(ISBLANK('Zadání hodnot'!A18),"",'Zadání hodnot'!A18)</f>
        <v>Bezplatná jídla:</v>
      </c>
      <c r="B18" s="71" t="str">
        <f>IF(ISBLANK('Zadání hodnot'!B18),"",'Zadání hodnot'!B18)</f>
        <v>Počet bezplatných jídel        v dané dny</v>
      </c>
      <c r="C18" s="90" t="str">
        <f>IF(ISBLANK('Zadání hodnot'!C18),"",'Zadání hodnot'!C18)</f>
        <v>Doba trvání</v>
      </c>
      <c r="D18" s="91">
        <f>IF(ISBLANK('Zadání hodnot'!D18),"",'Zadání hodnot'!D18)</f>
      </c>
      <c r="E18" s="73" t="str">
        <f>IF(ISBLANK('Zadání hodnot'!E18),"",'Zadání hodnot'!E18)</f>
        <v>Nárok</v>
      </c>
    </row>
    <row r="19" spans="1:5" ht="15">
      <c r="A19" s="60" t="str">
        <f>IF(ISBLANK('Zadání hodnot'!A19),"",'Zadání hodnot'!A19)</f>
        <v>V den odjezdu z ČR</v>
      </c>
      <c r="B19" s="75">
        <f>IF(ISBLANK('Zadání hodnot'!B19),"",'Zadání hodnot'!B19)</f>
      </c>
      <c r="C19" s="57">
        <f>IF(ISBLANK('Zadání hodnot'!C19),"",'Zadání hodnot'!C19)</f>
        <v>24</v>
      </c>
      <c r="D19" s="57" t="str">
        <f>IF(ISBLANK('Zadání hodnot'!D19),"",'Zadání hodnot'!D19)</f>
        <v>hodin</v>
      </c>
      <c r="E19" s="70">
        <f>IF(ISBLANK('Zadání hodnot'!E19),"",'Zadání hodnot'!E19)</f>
        <v>0</v>
      </c>
    </row>
    <row r="20" spans="1:5" ht="15">
      <c r="A20" s="60" t="str">
        <f>IF(ISBLANK('Zadání hodnot'!A20),"",'Zadání hodnot'!A20)</f>
        <v>V době pobytu v zahraničí (celé dny mimo ČR)</v>
      </c>
      <c r="B20" s="75">
        <f>IF(ISBLANK('Zadání hodnot'!B20),"",'Zadání hodnot'!B20)</f>
      </c>
      <c r="C20" s="57">
        <f>IF(ISBLANK('Zadání hodnot'!C20),"",'Zadání hodnot'!C20)</f>
        <v>0</v>
      </c>
      <c r="D20" s="57" t="str">
        <f>IF(ISBLANK('Zadání hodnot'!D20),"",'Zadání hodnot'!D20)</f>
        <v>dnů</v>
      </c>
      <c r="E20" s="70">
        <f>IF(ISBLANK('Zadání hodnot'!E20),"",'Zadání hodnot'!E20)</f>
        <v>0</v>
      </c>
    </row>
    <row r="21" spans="1:5" ht="15">
      <c r="A21" s="60" t="str">
        <f>IF(ISBLANK('Zadání hodnot'!A21),"",'Zadání hodnot'!A21)</f>
        <v>V den příjezdu do ČR</v>
      </c>
      <c r="B21" s="75">
        <f>IF(ISBLANK('Zadání hodnot'!B21),"",'Zadání hodnot'!B21)</f>
      </c>
      <c r="C21" s="57">
        <f>IF(ISBLANK('Zadání hodnot'!C21),"",'Zadání hodnot'!C21)</f>
        <v>-24</v>
      </c>
      <c r="D21" s="57" t="str">
        <f>IF(ISBLANK('Zadání hodnot'!D21),"",'Zadání hodnot'!D21)</f>
        <v>hodin</v>
      </c>
      <c r="E21" s="70">
        <f>IF(ISBLANK('Zadání hodnot'!E21),"",'Zadání hodnot'!E21)</f>
        <v>0</v>
      </c>
    </row>
    <row r="22" spans="1:5" ht="15">
      <c r="A22" s="60" t="str">
        <f>IF(ISBLANK('Zadání hodnot'!A22),"",'Zadání hodnot'!A22)</f>
        <v>Nárok na stravné celkem</v>
      </c>
      <c r="B22" s="119">
        <f>IF(ISBLANK('Zadání hodnot'!B22),"",'Zadání hodnot'!B22)</f>
        <v>0</v>
      </c>
      <c r="C22" s="57">
        <f>IF(ISBLANK('Zadání hodnot'!C22),"",'Zadání hodnot'!C22)</f>
        <v>0</v>
      </c>
      <c r="D22" s="192">
        <f>IF(ISBLANK('Zadání hodnot'!D22),"",'Zadání hodnot'!D22)</f>
      </c>
      <c r="E22" s="193"/>
    </row>
    <row r="23" spans="1:5" ht="15">
      <c r="A23" s="60" t="str">
        <f>IF(ISBLANK('Zadání hodnot'!A23),"",'Zadání hodnot'!A23)</f>
        <v>Maximální kapesné 40 % (pro informaci)</v>
      </c>
      <c r="B23" s="120">
        <f>IF(ISBLANK('Zadání hodnot'!B23),"",'Zadání hodnot'!B23)</f>
        <v>0</v>
      </c>
      <c r="C23" s="57">
        <f>IF(ISBLANK('Zadání hodnot'!C23),"",'Zadání hodnot'!C23)</f>
      </c>
      <c r="D23" s="194"/>
      <c r="E23" s="195"/>
    </row>
    <row r="24" spans="1:5" ht="15.75" thickBot="1">
      <c r="A24" s="61" t="str">
        <f>IF(ISBLANK('Zadání hodnot'!A24),"",'Zadání hodnot'!A24)</f>
        <v>Požadavek na kapesné</v>
      </c>
      <c r="B24" s="65">
        <f>IF(ISBLANK('Zadání hodnot'!B24),"",'Zadání hodnot'!B24)</f>
      </c>
      <c r="C24" s="62">
        <f>IF(ISBLANK('Zadání hodnot'!C24),"",'Zadání hodnot'!C24)</f>
        <v>0</v>
      </c>
      <c r="D24" s="196"/>
      <c r="E24" s="197"/>
    </row>
    <row r="25" spans="1:5" ht="16.5" thickBot="1">
      <c r="A25" s="78" t="str">
        <f>IF(ISBLANK('Zadání hodnot'!A25),"",'Zadání hodnot'!A25)</f>
        <v>Prokázané výdaje</v>
      </c>
      <c r="B25" s="55"/>
      <c r="C25" s="11"/>
      <c r="D25" s="76"/>
      <c r="E25" s="76"/>
    </row>
    <row r="26" spans="1:5" ht="27" customHeight="1">
      <c r="A26" s="59"/>
      <c r="B26" s="87" t="str">
        <f>IF(ISBLANK('Zadání hodnot'!B25),"",'Zadání hodnot'!B25)</f>
        <v>Požadujete proplacení?</v>
      </c>
      <c r="C26" s="88" t="str">
        <f>IF(ISBLANK('Zadání hodnot'!C25),"",'Zadání hodnot'!C25)</f>
        <v>Měna</v>
      </c>
      <c r="D26" s="88" t="str">
        <f>IF(ISBLANK('Zadání hodnot'!D25),"",'Zadání hodnot'!D25)</f>
        <v>Částka</v>
      </c>
      <c r="E26" s="89" t="str">
        <f>IF(ISBLANK('Zadání hodnot'!E25),"",'Zadání hodnot'!E25)</f>
        <v>Doklad č.</v>
      </c>
    </row>
    <row r="27" spans="1:5" ht="15">
      <c r="A27" s="60" t="str">
        <f>IF(ISBLANK('Zadání hodnot'!A26),"",'Zadání hodnot'!A26)</f>
        <v>Jízdní výdaje 1 (cesta tam a zpět)</v>
      </c>
      <c r="B27" s="57">
        <f>IF(ISBLANK('Zadání hodnot'!B26),"",'Zadání hodnot'!B26)</f>
      </c>
      <c r="C27" s="57">
        <f>IF(ISBLANK('Zadání hodnot'!C26),"",'Zadání hodnot'!C26)</f>
      </c>
      <c r="D27" s="112">
        <f>IF(ISBLANK('Zadání hodnot'!D26),"",'Zadání hodnot'!D26)</f>
      </c>
      <c r="E27" s="70">
        <f>IF(ISBLANK('Zadání hodnot'!E26),"",'Zadání hodnot'!E26)</f>
      </c>
    </row>
    <row r="28" spans="1:5" ht="15">
      <c r="A28" s="60" t="str">
        <f>IF(ISBLANK('Zadání hodnot'!A27),"",'Zadání hodnot'!A27)</f>
        <v>Jízdní výdaje 2 (cesta tam a zpět)</v>
      </c>
      <c r="B28" s="57">
        <f>IF(ISBLANK('Zadání hodnot'!B27),"",'Zadání hodnot'!B27)</f>
      </c>
      <c r="C28" s="57">
        <f>IF(ISBLANK('Zadání hodnot'!C27),"",'Zadání hodnot'!C27)</f>
      </c>
      <c r="D28" s="112">
        <f>IF(ISBLANK('Zadání hodnot'!D27),"",'Zadání hodnot'!D27)</f>
      </c>
      <c r="E28" s="70">
        <f>IF(ISBLANK('Zadání hodnot'!E27),"",'Zadání hodnot'!E27)</f>
      </c>
    </row>
    <row r="29" spans="1:5" ht="15">
      <c r="A29" s="60" t="str">
        <f>IF(ISBLANK('Zadání hodnot'!A28),"",'Zadání hodnot'!A28)</f>
        <v>Místní jízdné</v>
      </c>
      <c r="B29" s="57">
        <f>IF(ISBLANK('Zadání hodnot'!B28),"",'Zadání hodnot'!B28)</f>
      </c>
      <c r="C29" s="57">
        <f>IF(ISBLANK('Zadání hodnot'!C28),"",'Zadání hodnot'!C28)</f>
      </c>
      <c r="D29" s="112">
        <f>IF(ISBLANK('Zadání hodnot'!D28),"",'Zadání hodnot'!D28)</f>
      </c>
      <c r="E29" s="70">
        <f>IF(ISBLANK('Zadání hodnot'!E28),"",'Zadání hodnot'!E28)</f>
      </c>
    </row>
    <row r="30" spans="1:5" ht="15">
      <c r="A30" s="60" t="str">
        <f>IF(ISBLANK('Zadání hodnot'!A29),"",'Zadání hodnot'!A29)</f>
        <v>Výdaje na ubytování 1</v>
      </c>
      <c r="B30" s="57">
        <f>IF(ISBLANK('Zadání hodnot'!B29),"",'Zadání hodnot'!B29)</f>
      </c>
      <c r="C30" s="57">
        <f>IF(ISBLANK('Zadání hodnot'!C29),"",'Zadání hodnot'!C29)</f>
      </c>
      <c r="D30" s="112">
        <f>IF(ISBLANK('Zadání hodnot'!D29),"",'Zadání hodnot'!D29)</f>
      </c>
      <c r="E30" s="70">
        <f>IF(ISBLANK('Zadání hodnot'!E29),"",'Zadání hodnot'!E29)</f>
      </c>
    </row>
    <row r="31" spans="1:5" ht="15">
      <c r="A31" s="60" t="str">
        <f>IF(ISBLANK('Zadání hodnot'!A30),"",'Zadání hodnot'!A30)</f>
        <v>Výdaje na ubytování 2</v>
      </c>
      <c r="B31" s="57">
        <f>IF(ISBLANK('Zadání hodnot'!B30),"",'Zadání hodnot'!B30)</f>
      </c>
      <c r="C31" s="57">
        <f>IF(ISBLANK('Zadání hodnot'!C30),"",'Zadání hodnot'!C30)</f>
      </c>
      <c r="D31" s="112">
        <f>IF(ISBLANK('Zadání hodnot'!D30),"",'Zadání hodnot'!D30)</f>
      </c>
      <c r="E31" s="70">
        <f>IF(ISBLANK('Zadání hodnot'!E30),"",'Zadání hodnot'!E30)</f>
      </c>
    </row>
    <row r="32" spans="1:5" ht="15">
      <c r="A32" s="81" t="str">
        <f>IF(ISBLANK('Zadání hodnot'!A33),"",'Zadání hodnot'!A33)</f>
        <v>Další výdaje:</v>
      </c>
      <c r="B32" s="82"/>
      <c r="C32" s="82">
        <f>IF(ISBLANK('Zadání hodnot'!C33),"",'Zadání hodnot'!C33)</f>
      </c>
      <c r="D32" s="82">
        <f>IF(ISBLANK('Zadání hodnot'!D33),"",'Zadání hodnot'!D33)</f>
      </c>
      <c r="E32" s="83">
        <f>IF(ISBLANK('Zadání hodnot'!E33),"",'Zadání hodnot'!E33)</f>
      </c>
    </row>
    <row r="33" spans="1:5" ht="15">
      <c r="A33" s="15" t="str">
        <f>IF(ISBLANK('Zadání hodnot'!A34),"",'Zadání hodnot'!A34)</f>
        <v>Účastnický poplatek</v>
      </c>
      <c r="B33" s="57">
        <f>IF(ISBLANK('Zadání hodnot'!B34),"",'Zadání hodnot'!B34)</f>
      </c>
      <c r="C33" s="57">
        <f>IF(ISBLANK('Zadání hodnot'!C34),"",'Zadání hodnot'!C34)</f>
      </c>
      <c r="D33" s="112">
        <f>IF(ISBLANK('Zadání hodnot'!D34),"",'Zadání hodnot'!D34)</f>
      </c>
      <c r="E33" s="70">
        <f>IF(ISBLANK('Zadání hodnot'!E34),"",'Zadání hodnot'!E34)</f>
      </c>
    </row>
    <row r="34" spans="1:5" ht="15">
      <c r="A34" s="15">
        <f>IF(ISBLANK('Zadání hodnot'!A35),"",'Zadání hodnot'!A35)</f>
      </c>
      <c r="B34" s="57">
        <f>IF(ISBLANK('Zadání hodnot'!B35),"",'Zadání hodnot'!B35)</f>
      </c>
      <c r="C34" s="57">
        <f>IF(ISBLANK('Zadání hodnot'!C35),"",'Zadání hodnot'!C35)</f>
      </c>
      <c r="D34" s="112">
        <f>IF(ISBLANK('Zadání hodnot'!D35),"",'Zadání hodnot'!D35)</f>
      </c>
      <c r="E34" s="70">
        <f>IF(ISBLANK('Zadání hodnot'!E35),"",'Zadání hodnot'!E35)</f>
      </c>
    </row>
    <row r="35" spans="1:5" ht="15">
      <c r="A35" s="15">
        <f>IF(ISBLANK('Zadání hodnot'!A36),"",'Zadání hodnot'!A36)</f>
      </c>
      <c r="B35" s="57">
        <f>IF(ISBLANK('Zadání hodnot'!B36),"",'Zadání hodnot'!B36)</f>
      </c>
      <c r="C35" s="57">
        <f>IF(ISBLANK('Zadání hodnot'!C36),"",'Zadání hodnot'!C36)</f>
      </c>
      <c r="D35" s="112">
        <f>IF(ISBLANK('Zadání hodnot'!D36),"",'Zadání hodnot'!D36)</f>
      </c>
      <c r="E35" s="70">
        <f>IF(ISBLANK('Zadání hodnot'!E36),"",'Zadání hodnot'!E36)</f>
      </c>
    </row>
    <row r="36" spans="1:5" ht="15">
      <c r="A36" s="15">
        <f>IF(ISBLANK('Zadání hodnot'!A37),"",'Zadání hodnot'!A37)</f>
      </c>
      <c r="B36" s="57">
        <f>IF(ISBLANK('Zadání hodnot'!B37),"",'Zadání hodnot'!B37)</f>
      </c>
      <c r="C36" s="57">
        <f>IF(ISBLANK('Zadání hodnot'!C37),"",'Zadání hodnot'!C37)</f>
      </c>
      <c r="D36" s="112">
        <f>IF(ISBLANK('Zadání hodnot'!D37),"",'Zadání hodnot'!D37)</f>
      </c>
      <c r="E36" s="70">
        <f>IF(ISBLANK('Zadání hodnot'!E37),"",'Zadání hodnot'!E37)</f>
      </c>
    </row>
    <row r="37" spans="1:5" ht="15">
      <c r="A37" s="15">
        <f>IF(ISBLANK('Zadání hodnot'!A38),"",'Zadání hodnot'!A38)</f>
      </c>
      <c r="B37" s="57">
        <f>IF(ISBLANK('Zadání hodnot'!B38),"",'Zadání hodnot'!B38)</f>
      </c>
      <c r="C37" s="57">
        <f>IF(ISBLANK('Zadání hodnot'!C38),"",'Zadání hodnot'!C38)</f>
      </c>
      <c r="D37" s="112">
        <f>IF(ISBLANK('Zadání hodnot'!D38),"",'Zadání hodnot'!D38)</f>
      </c>
      <c r="E37" s="70">
        <f>IF(ISBLANK('Zadání hodnot'!E38),"",'Zadání hodnot'!E38)</f>
      </c>
    </row>
    <row r="38" spans="1:5" ht="15">
      <c r="A38" s="15">
        <f>IF(ISBLANK('Zadání hodnot'!A39),"",'Zadání hodnot'!A39)</f>
      </c>
      <c r="B38" s="57">
        <f>IF(ISBLANK('Zadání hodnot'!B39),"",'Zadání hodnot'!B39)</f>
      </c>
      <c r="C38" s="57">
        <f>IF(ISBLANK('Zadání hodnot'!C39),"",'Zadání hodnot'!C39)</f>
      </c>
      <c r="D38" s="112">
        <f>IF(ISBLANK('Zadání hodnot'!D39),"",'Zadání hodnot'!D39)</f>
      </c>
      <c r="E38" s="70">
        <f>IF(ISBLANK('Zadání hodnot'!E39),"",'Zadání hodnot'!E39)</f>
      </c>
    </row>
    <row r="39" spans="1:5" ht="58.5" customHeight="1" thickBot="1">
      <c r="A39" s="135" t="str">
        <f>IF(ISBLANK('Zadání hodnot'!A40),"",'Zadání hodnot'!A40)</f>
        <v>Poznámky:</v>
      </c>
      <c r="B39" s="84">
        <f>IF(ISBLANK('Zadání hodnot'!B40),"",'Zadání hodnot'!B40)</f>
      </c>
      <c r="C39" s="84">
        <f>IF(ISBLANK('Zadání hodnot'!C40),"",'Zadání hodnot'!C40)</f>
      </c>
      <c r="D39" s="136">
        <f>IF(ISBLANK('Zadání hodnot'!D40),"",'Zadání hodnot'!D40)</f>
      </c>
      <c r="E39" s="85">
        <f>IF(ISBLANK('Zadání hodnot'!E40),"",'Zadání hodnot'!E40)</f>
      </c>
    </row>
    <row r="40" spans="1:5" ht="15.75" thickBot="1">
      <c r="A40" s="86" t="s">
        <v>42</v>
      </c>
      <c r="B40" s="204">
        <f>IF(ISBLANK('Zadání hodnot'!B42),"",'Zadání hodnot'!B42)</f>
      </c>
      <c r="C40" s="204"/>
      <c r="D40" s="205"/>
      <c r="E40" s="11">
        <f>IF(ISBLANK('Zadání hodnot'!E42),"",'Zadání hodnot'!E42)</f>
      </c>
    </row>
    <row r="41" spans="1:5" ht="32.25" customHeight="1">
      <c r="A41" s="80" t="s">
        <v>43</v>
      </c>
      <c r="B41" s="213" t="s">
        <v>44</v>
      </c>
      <c r="C41" s="213"/>
      <c r="D41" s="213"/>
      <c r="E41" s="214"/>
    </row>
    <row r="42" spans="1:5" ht="31.5" customHeight="1" thickBot="1">
      <c r="A42" s="137" t="s">
        <v>83</v>
      </c>
      <c r="B42" s="138">
        <f>IF(ISBLANK('Zadání hodnot'!B43),"",'Zadání hodnot'!B43)</f>
      </c>
      <c r="C42" s="138">
        <f>IF(ISBLANK('Zadání hodnot'!C43),"",'Zadání hodnot'!C43)</f>
      </c>
      <c r="D42" s="139" t="str">
        <f>IF(ISBLANK('Zadání hodnot'!D43),"",'Zadání hodnot'!D43)</f>
        <v>Dne:</v>
      </c>
      <c r="E42" s="140">
        <f>IF(ISBLANK('Zadání hodnot'!E43),"",'Zadání hodnot'!E43)</f>
      </c>
    </row>
    <row r="43" spans="1:6" ht="11.25" customHeight="1">
      <c r="A43" s="56"/>
      <c r="B43" s="11"/>
      <c r="C43" s="11"/>
      <c r="D43" s="11"/>
      <c r="E43" s="11"/>
      <c r="F43" s="11"/>
    </row>
    <row r="44" spans="1:6" ht="11.25" customHeight="1">
      <c r="A44" s="56"/>
      <c r="B44" s="11"/>
      <c r="C44" s="11"/>
      <c r="D44" s="11"/>
      <c r="E44" s="11"/>
      <c r="F44" s="11"/>
    </row>
    <row r="45" spans="1:5" ht="15.75">
      <c r="A45" s="217" t="str">
        <f>A1</f>
        <v>Vyúčtování zahraniční pracovní cesty / výjezdu dle smlouvy podle § 1746</v>
      </c>
      <c r="B45" s="217"/>
      <c r="C45" s="217"/>
      <c r="D45" s="217"/>
      <c r="E45" s="217"/>
    </row>
    <row r="46" spans="1:5" ht="24" customHeight="1">
      <c r="A46" s="206" t="s">
        <v>75</v>
      </c>
      <c r="B46" s="206"/>
      <c r="C46" s="206"/>
      <c r="D46" s="206"/>
      <c r="E46" s="206"/>
    </row>
    <row r="47" spans="1:5" ht="19.5" thickBot="1">
      <c r="A47" s="96"/>
      <c r="B47" s="95"/>
      <c r="C47" s="95"/>
      <c r="D47" s="95"/>
      <c r="E47" s="95"/>
    </row>
    <row r="48" spans="1:5" ht="15">
      <c r="A48" s="59" t="str">
        <f aca="true" t="shared" si="0" ref="A48:B50">A3</f>
        <v>Jméno, příjmení, titul</v>
      </c>
      <c r="B48" s="207">
        <f t="shared" si="0"/>
      </c>
      <c r="C48" s="207"/>
      <c r="D48" s="207"/>
      <c r="E48" s="208"/>
    </row>
    <row r="49" spans="1:5" ht="15">
      <c r="A49" s="60" t="str">
        <f t="shared" si="0"/>
        <v>Přijímající pracoviště</v>
      </c>
      <c r="B49" s="215">
        <f t="shared" si="0"/>
      </c>
      <c r="C49" s="215"/>
      <c r="D49" s="215"/>
      <c r="E49" s="216"/>
    </row>
    <row r="50" spans="1:5" ht="15.75" thickBot="1">
      <c r="A50" s="61" t="str">
        <f t="shared" si="0"/>
        <v>Stát</v>
      </c>
      <c r="B50" s="186">
        <f t="shared" si="0"/>
      </c>
      <c r="C50" s="186"/>
      <c r="D50" s="186"/>
      <c r="E50" s="187"/>
    </row>
    <row r="51" spans="1:5" ht="31.5" customHeight="1" thickBot="1">
      <c r="A51" s="56" t="s">
        <v>74</v>
      </c>
      <c r="B51" s="103"/>
      <c r="C51" s="103"/>
      <c r="D51" s="103"/>
      <c r="E51" s="103"/>
    </row>
    <row r="52" spans="1:5" ht="79.5" customHeight="1" thickBot="1">
      <c r="A52" s="104"/>
      <c r="B52" s="105"/>
      <c r="C52" s="105"/>
      <c r="D52" s="105"/>
      <c r="E52" s="106"/>
    </row>
    <row r="53" spans="1:5" ht="24.75" customHeight="1" thickBot="1">
      <c r="A53" s="78" t="str">
        <f>IF(ISBLANK('Zadání hodnot'!A46),"",'Zadání hodnot'!A46)</f>
        <v>Souhrn k vyúčtování podle měn:</v>
      </c>
      <c r="B53" s="11">
        <f>IF(ISBLANK('Zadání hodnot'!B46),"",'Zadání hodnot'!B46)</f>
      </c>
      <c r="C53" s="11">
        <f>IF(ISBLANK('Zadání hodnot'!C46),"",'Zadání hodnot'!C46)</f>
      </c>
      <c r="D53" s="11" t="s">
        <v>47</v>
      </c>
      <c r="E53" s="11"/>
    </row>
    <row r="54" spans="1:5" ht="15">
      <c r="A54" s="49">
        <f>IF(ISBLANK('Zadání hodnot'!A47),"",'Zadání hodnot'!A47)</f>
      </c>
      <c r="B54" s="68" t="str">
        <f>IF(ISBLANK('Zadání hodnot'!B47),"",'Zadání hodnot'!B47)</f>
        <v>Částka v měně</v>
      </c>
      <c r="C54" s="68" t="str">
        <f>IF(ISBLANK('Zadání hodnot'!C47),"",'Zadání hodnot'!C47)</f>
        <v>měna</v>
      </c>
      <c r="D54" s="68" t="s">
        <v>45</v>
      </c>
      <c r="E54" s="69" t="s">
        <v>46</v>
      </c>
    </row>
    <row r="55" spans="1:5" ht="18" customHeight="1">
      <c r="A55" s="15">
        <f>IF(ISBLANK('Zadání hodnot'!A48),"",'Zadání hodnot'!A48)</f>
      </c>
      <c r="B55" s="120">
        <f>IF(ISBLANK('Zadání hodnot'!B48),"",'Zadání hodnot'!B48)</f>
        <v>0</v>
      </c>
      <c r="C55" s="57" t="str">
        <f>IF(ISBLANK('Zadání hodnot'!C48),"",'Zadání hodnot'!C48)</f>
        <v>CZK</v>
      </c>
      <c r="D55" s="57">
        <f>IF(ISBLANK('Zadání hodnot'!D48),"",'Zadání hodnot'!D48)</f>
      </c>
      <c r="E55" s="70">
        <f>IF(ISBLANK('Zadání hodnot'!E48),"",'Zadání hodnot'!E48)</f>
      </c>
    </row>
    <row r="56" spans="1:5" ht="18" customHeight="1">
      <c r="A56" s="15">
        <f>IF(ISBLANK('Zadání hodnot'!A49),"",'Zadání hodnot'!A49)</f>
      </c>
      <c r="B56" s="120">
        <f>IF(ISBLANK('Zadání hodnot'!B49),"",'Zadání hodnot'!B49)</f>
        <v>0</v>
      </c>
      <c r="C56" s="57" t="str">
        <f>IF(ISBLANK('Zadání hodnot'!C49),"",'Zadání hodnot'!C49)</f>
        <v>EUR</v>
      </c>
      <c r="D56" s="57">
        <f>IF(ISBLANK('Zadání hodnot'!D49),"",'Zadání hodnot'!D49)</f>
      </c>
      <c r="E56" s="70">
        <f>IF(ISBLANK('Zadání hodnot'!E49),"",'Zadání hodnot'!E49)</f>
      </c>
    </row>
    <row r="57" spans="1:5" ht="18" customHeight="1">
      <c r="A57" s="15">
        <f>IF(ISBLANK('Zadání hodnot'!A50),"",'Zadání hodnot'!A50)</f>
      </c>
      <c r="B57" s="120">
        <f>IF(ISBLANK('Zadání hodnot'!B50),"",'Zadání hodnot'!B50)</f>
        <v>0</v>
      </c>
      <c r="C57" s="57" t="str">
        <f>IF(ISBLANK('Zadání hodnot'!C50),"",'Zadání hodnot'!C50)</f>
        <v>USD</v>
      </c>
      <c r="D57" s="57">
        <f>IF(ISBLANK('Zadání hodnot'!D50),"",'Zadání hodnot'!D50)</f>
      </c>
      <c r="E57" s="70">
        <f>IF(ISBLANK('Zadání hodnot'!E50),"",'Zadání hodnot'!E50)</f>
      </c>
    </row>
    <row r="58" spans="1:5" ht="18" customHeight="1">
      <c r="A58" s="15">
        <f>IF(ISBLANK('Zadání hodnot'!A51),"",'Zadání hodnot'!A51)</f>
      </c>
      <c r="B58" s="120">
        <f>IF(ISBLANK('Zadání hodnot'!B51),"",'Zadání hodnot'!B51)</f>
        <v>0</v>
      </c>
      <c r="C58" s="57" t="str">
        <f>IF(ISBLANK('Zadání hodnot'!C51),"",'Zadání hodnot'!C51)</f>
        <v>GBP</v>
      </c>
      <c r="D58" s="57">
        <f>IF(ISBLANK('Zadání hodnot'!D51),"",'Zadání hodnot'!D51)</f>
      </c>
      <c r="E58" s="70">
        <f>IF(ISBLANK('Zadání hodnot'!E51),"",'Zadání hodnot'!E51)</f>
      </c>
    </row>
    <row r="59" spans="1:5" ht="18" customHeight="1">
      <c r="A59" s="15">
        <f>IF(ISBLANK('Zadání hodnot'!A52),"",'Zadání hodnot'!A52)</f>
      </c>
      <c r="B59" s="120">
        <f>IF(ISBLANK('Zadání hodnot'!B52),"",'Zadání hodnot'!B52)</f>
        <v>0</v>
      </c>
      <c r="C59" s="57" t="str">
        <f>IF(ISBLANK('Zadání hodnot'!C52),"",'Zadání hodnot'!C52)</f>
        <v>Jiná 1</v>
      </c>
      <c r="D59" s="57">
        <f>IF(ISBLANK('Zadání hodnot'!D52),"",'Zadání hodnot'!D52)</f>
      </c>
      <c r="E59" s="70">
        <f>IF(ISBLANK('Zadání hodnot'!E52),"",'Zadání hodnot'!E52)</f>
      </c>
    </row>
    <row r="60" spans="1:5" ht="18" customHeight="1">
      <c r="A60" s="15">
        <f>IF(ISBLANK('Zadání hodnot'!A53),"",'Zadání hodnot'!A53)</f>
      </c>
      <c r="B60" s="120">
        <f>IF(ISBLANK('Zadání hodnot'!B53),"",'Zadání hodnot'!B53)</f>
        <v>0</v>
      </c>
      <c r="C60" s="57" t="str">
        <f>IF(ISBLANK('Zadání hodnot'!C53),"",'Zadání hodnot'!C53)</f>
        <v>Jiná 2</v>
      </c>
      <c r="D60" s="57">
        <f>IF(ISBLANK('Zadání hodnot'!D53),"",'Zadání hodnot'!D53)</f>
      </c>
      <c r="E60" s="70">
        <f>IF(ISBLANK('Zadání hodnot'!E53),"",'Zadání hodnot'!E53)</f>
      </c>
    </row>
    <row r="61" spans="1:5" ht="18" customHeight="1" thickBot="1">
      <c r="A61" s="47">
        <f>IF(ISBLANK('Zadání hodnot'!A54),"",'Zadání hodnot'!A54)</f>
      </c>
      <c r="B61" s="121">
        <f>IF(ISBLANK('Zadání hodnot'!B54),"",'Zadání hodnot'!B54)</f>
        <v>0</v>
      </c>
      <c r="C61" s="58" t="str">
        <f>IF(ISBLANK('Zadání hodnot'!C54),"",'Zadání hodnot'!C54)</f>
        <v>Jiná 3</v>
      </c>
      <c r="D61" s="58">
        <f>IF(ISBLANK('Zadání hodnot'!D54),"",'Zadání hodnot'!D54)</f>
      </c>
      <c r="E61" s="94">
        <f>IF(ISBLANK('Zadání hodnot'!E54),"",'Zadání hodnot'!E54)</f>
      </c>
    </row>
    <row r="62" spans="1:5" ht="18" customHeight="1">
      <c r="A62" s="155" t="str">
        <f>IF(ISBLANK('Zadání hodnot'!A55),"",'Zadání hodnot'!A55)</f>
        <v>Přidělená záloha 1</v>
      </c>
      <c r="B62" s="152">
        <f>IF(ISBLANK('Zadání hodnot'!B55),"",'Zadání hodnot'!B55)</f>
        <v>0</v>
      </c>
      <c r="C62" s="68">
        <f>IF(ISBLANK('Zadání hodnot'!C55),"",'Zadání hodnot'!C55)</f>
        <v>0</v>
      </c>
      <c r="D62" s="68">
        <f>IF(ISBLANK('Zadání hodnot'!D55),"",'Zadání hodnot'!D55)</f>
      </c>
      <c r="E62" s="69">
        <f>IF(ISBLANK('Zadání hodnot'!E55),"",'Zadání hodnot'!E55)</f>
      </c>
    </row>
    <row r="63" spans="1:5" ht="18" customHeight="1" thickBot="1">
      <c r="A63" s="148" t="str">
        <f>IF(ISBLANK('Zadání hodnot'!A56),"",'Zadání hodnot'!A56)</f>
        <v>Přidělená záloha 2</v>
      </c>
      <c r="B63" s="149">
        <f>IF(ISBLANK('Zadání hodnot'!B56),"",'Zadání hodnot'!B56)</f>
        <v>0</v>
      </c>
      <c r="C63" s="150">
        <f>IF(ISBLANK('Zadání hodnot'!C56),"",'Zadání hodnot'!C56)</f>
        <v>0</v>
      </c>
      <c r="D63" s="150">
        <f>IF(ISBLANK('Zadání hodnot'!D56),"",'Zadání hodnot'!D56)</f>
      </c>
      <c r="E63" s="151">
        <f>IF(ISBLANK('Zadání hodnot'!E56),"",'Zadání hodnot'!E56)</f>
      </c>
    </row>
    <row r="64" spans="1:5" ht="33.75" customHeight="1" thickBot="1">
      <c r="A64" s="176" t="s">
        <v>128</v>
      </c>
      <c r="B64" s="122"/>
      <c r="C64" s="123"/>
      <c r="D64" s="125" t="s">
        <v>41</v>
      </c>
      <c r="E64" s="124"/>
    </row>
    <row r="65" spans="1:5" ht="15.75" thickBot="1">
      <c r="A65" s="56"/>
      <c r="B65" s="11"/>
      <c r="C65" s="11"/>
      <c r="D65" s="11"/>
      <c r="E65" s="11"/>
    </row>
    <row r="66" spans="1:5" ht="23.25" customHeight="1">
      <c r="A66" s="49" t="s">
        <v>77</v>
      </c>
      <c r="B66" s="113">
        <f>IF(ISBLANK('Zadání hodnot'!B57),"",'Zadání hodnot'!B57)</f>
      </c>
      <c r="C66" s="117">
        <f>IF(ISBLANK('Zadání hodnot'!C57),"",'Zadání hodnot'!C57)</f>
      </c>
      <c r="D66" s="114">
        <f>IF(ISBLANK('Zadání hodnot'!D57),"",'Zadání hodnot'!D57)</f>
      </c>
      <c r="E66" s="69">
        <f>IF(ISBLANK('Zadání hodnot'!E57),"",'Zadání hodnot'!E57)</f>
      </c>
    </row>
    <row r="67" spans="1:5" ht="23.25" customHeight="1" thickBot="1">
      <c r="A67" s="77" t="s">
        <v>78</v>
      </c>
      <c r="B67" s="115">
        <f>IF(ISBLANK('Zadání hodnot'!B58),"",'Zadání hodnot'!B58)</f>
      </c>
      <c r="C67" s="84">
        <f>IF(ISBLANK('Zadání hodnot'!C58),"",'Zadání hodnot'!C58)</f>
      </c>
      <c r="D67" s="116">
        <f>IF(ISBLANK('Zadání hodnot'!D58),"",'Zadání hodnot'!D58)</f>
      </c>
      <c r="E67" s="63">
        <f>IF(ISBLANK('Zadání hodnot'!E58),"",'Zadání hodnot'!E58)</f>
      </c>
    </row>
    <row r="68" spans="1:5" ht="23.25" customHeight="1" thickBot="1">
      <c r="A68" s="11"/>
      <c r="B68" s="11">
        <f>IF(ISBLANK('Zadání hodnot'!B59),"",'Zadání hodnot'!B59)</f>
      </c>
      <c r="C68" s="11">
        <f>IF(ISBLANK('Zadání hodnot'!C59),"",'Zadání hodnot'!C59)</f>
      </c>
      <c r="D68" s="11">
        <f>IF(ISBLANK('Zadání hodnot'!D59),"",'Zadání hodnot'!D59)</f>
      </c>
      <c r="E68" s="11">
        <f>IF(ISBLANK('Zadání hodnot'!E59),"",'Zadání hodnot'!E59)</f>
      </c>
    </row>
    <row r="69" spans="1:5" ht="23.25" customHeight="1">
      <c r="A69" s="49" t="s">
        <v>79</v>
      </c>
      <c r="B69" s="113">
        <f>IF(ISBLANK('Zadání hodnot'!B60),"",'Zadání hodnot'!B60)</f>
      </c>
      <c r="C69" s="117">
        <f>IF(ISBLANK('Zadání hodnot'!C60),"",'Zadání hodnot'!C60)</f>
      </c>
      <c r="D69" s="114">
        <f>IF(ISBLANK('Zadání hodnot'!D60),"",'Zadání hodnot'!D60)</f>
      </c>
      <c r="E69" s="69">
        <f>IF(ISBLANK('Zadání hodnot'!E60),"",'Zadání hodnot'!E60)</f>
      </c>
    </row>
    <row r="70" spans="1:5" ht="23.25" customHeight="1" thickBot="1">
      <c r="A70" s="77" t="s">
        <v>81</v>
      </c>
      <c r="B70" s="115">
        <f>IF(ISBLANK('Zadání hodnot'!B61),"",'Zadání hodnot'!B61)</f>
      </c>
      <c r="C70" s="84">
        <f>IF(ISBLANK('Zadání hodnot'!C61),"",'Zadání hodnot'!C61)</f>
      </c>
      <c r="D70" s="116">
        <f>IF(ISBLANK('Zadání hodnot'!D61),"",'Zadání hodnot'!D61)</f>
      </c>
      <c r="E70" s="63">
        <f>IF(ISBLANK('Zadání hodnot'!E61),"",'Zadání hodnot'!E61)</f>
      </c>
    </row>
    <row r="71" spans="1:5" ht="23.25" customHeight="1" thickBot="1">
      <c r="A71" s="11">
        <f>IF(ISBLANK('Zadání hodnot'!A62),"",'Zadání hodnot'!A62)</f>
      </c>
      <c r="B71" s="11">
        <f>IF(ISBLANK('Zadání hodnot'!B62),"",'Zadání hodnot'!B62)</f>
      </c>
      <c r="C71" s="11">
        <f>IF(ISBLANK('Zadání hodnot'!C62),"",'Zadání hodnot'!C62)</f>
      </c>
      <c r="D71" s="11">
        <f>IF(ISBLANK('Zadání hodnot'!D62),"",'Zadání hodnot'!D62)</f>
      </c>
      <c r="E71" s="11">
        <f>IF(ISBLANK('Zadání hodnot'!E62),"",'Zadání hodnot'!E62)</f>
      </c>
    </row>
    <row r="72" spans="1:5" ht="23.25" customHeight="1">
      <c r="A72" s="49" t="s">
        <v>80</v>
      </c>
      <c r="B72" s="113">
        <f>IF(ISBLANK('Zadání hodnot'!B63),"",'Zadání hodnot'!B63)</f>
      </c>
      <c r="C72" s="117">
        <f>IF(ISBLANK('Zadání hodnot'!C63),"",'Zadání hodnot'!C63)</f>
      </c>
      <c r="D72" s="114">
        <f>IF(ISBLANK('Zadání hodnot'!D63),"",'Zadání hodnot'!D63)</f>
      </c>
      <c r="E72" s="69">
        <f>IF(ISBLANK('Zadání hodnot'!E63),"",'Zadání hodnot'!E63)</f>
      </c>
    </row>
    <row r="73" spans="1:5" ht="23.25" customHeight="1" thickBot="1">
      <c r="A73" s="77" t="s">
        <v>82</v>
      </c>
      <c r="B73" s="115">
        <f>IF(ISBLANK('Zadání hodnot'!B64),"",'Zadání hodnot'!B64)</f>
      </c>
      <c r="C73" s="84">
        <f>IF(ISBLANK('Zadání hodnot'!C64),"",'Zadání hodnot'!C64)</f>
      </c>
      <c r="D73" s="116">
        <f>IF(ISBLANK('Zadání hodnot'!D64),"",'Zadání hodnot'!D64)</f>
      </c>
      <c r="E73" s="63">
        <f>IF(ISBLANK('Zadání hodnot'!E64),"",'Zadání hodnot'!E64)</f>
      </c>
    </row>
    <row r="74" spans="1:5" ht="23.25" customHeight="1" thickBot="1">
      <c r="A74" s="11">
        <f>IF(ISBLANK('Zadání hodnot'!A65),"",'Zadání hodnot'!A65)</f>
      </c>
      <c r="B74" s="11">
        <f>IF(ISBLANK('Zadání hodnot'!B65),"",'Zadání hodnot'!B65)</f>
      </c>
      <c r="C74" s="11">
        <f>IF(ISBLANK('Zadání hodnot'!C65),"",'Zadání hodnot'!C65)</f>
      </c>
      <c r="D74" s="11">
        <f>IF(ISBLANK('Zadání hodnot'!D65),"",'Zadání hodnot'!D65)</f>
      </c>
      <c r="E74" s="11">
        <f>IF(ISBLANK('Zadání hodnot'!E65),"",'Zadání hodnot'!E65)</f>
      </c>
    </row>
    <row r="75" spans="1:5" ht="23.25" customHeight="1">
      <c r="A75" s="126" t="s">
        <v>48</v>
      </c>
      <c r="B75" s="127">
        <f>IF(ISBLANK('Zadání hodnot'!B66),"",'Zadání hodnot'!B66)</f>
      </c>
      <c r="C75" s="127">
        <f>IF(ISBLANK('Zadání hodnot'!C66),"",'Zadání hodnot'!C66)</f>
      </c>
      <c r="D75" s="128" t="s">
        <v>41</v>
      </c>
      <c r="E75" s="129">
        <f>IF(ISBLANK('Zadání hodnot'!E66),"",'Zadání hodnot'!E66)</f>
      </c>
    </row>
    <row r="76" spans="1:5" ht="23.25" customHeight="1" thickBot="1">
      <c r="A76" s="130">
        <f>IF(ISBLANK('Zadání hodnot'!A67),"",'Zadání hodnot'!A67)</f>
      </c>
      <c r="B76" s="131">
        <f>IF(ISBLANK('Zadání hodnot'!B67),"",'Zadání hodnot'!B67)</f>
      </c>
      <c r="C76" s="131">
        <f>IF(ISBLANK('Zadání hodnot'!C67),"",'Zadání hodnot'!C67)</f>
      </c>
      <c r="D76" s="131">
        <f>IF(ISBLANK('Zadání hodnot'!D67),"",'Zadání hodnot'!D67)</f>
      </c>
      <c r="E76" s="132">
        <f>IF(ISBLANK('Zadání hodnot'!E67),"",'Zadání hodnot'!E67)</f>
      </c>
    </row>
    <row r="77" spans="1:5" ht="43.5" customHeight="1" thickBot="1">
      <c r="A77" s="133" t="s">
        <v>76</v>
      </c>
      <c r="B77" s="123">
        <f>IF(ISBLANK('Zadání hodnot'!B68),"",'Zadání hodnot'!B68)</f>
      </c>
      <c r="C77" s="123">
        <f>IF(ISBLANK('Zadání hodnot'!C68),"",'Zadání hodnot'!C68)</f>
      </c>
      <c r="D77" s="125" t="s">
        <v>41</v>
      </c>
      <c r="E77" s="124">
        <f>IF(ISBLANK('Zadání hodnot'!E68),"",'Zadání hodnot'!E68)</f>
      </c>
    </row>
  </sheetData>
  <sheetProtection password="C92A" sheet="1"/>
  <mergeCells count="21">
    <mergeCell ref="A1:E1"/>
    <mergeCell ref="B2:E2"/>
    <mergeCell ref="B3:E3"/>
    <mergeCell ref="B4:E4"/>
    <mergeCell ref="B11:C11"/>
    <mergeCell ref="B5:E5"/>
    <mergeCell ref="B6:C6"/>
    <mergeCell ref="B7:C7"/>
    <mergeCell ref="B41:E41"/>
    <mergeCell ref="B49:E49"/>
    <mergeCell ref="A45:E45"/>
    <mergeCell ref="B50:E50"/>
    <mergeCell ref="B8:C8"/>
    <mergeCell ref="B9:C9"/>
    <mergeCell ref="B10:C10"/>
    <mergeCell ref="D22:E24"/>
    <mergeCell ref="C16:E17"/>
    <mergeCell ref="D15:E15"/>
    <mergeCell ref="B40:D40"/>
    <mergeCell ref="A46:E46"/>
    <mergeCell ref="B48:E48"/>
  </mergeCells>
  <printOptions/>
  <pageMargins left="0.7086614173228347" right="0.5118110236220472" top="0.2755905511811024" bottom="0.5511811023622047" header="0.31496062992125984" footer="0.2362204724409449"/>
  <pageSetup horizontalDpi="600" verticalDpi="600" orientation="portrait" paperSize="9" r:id="rId1"/>
  <headerFooter>
    <oddFooter>&amp;LVyúčtování verze 04/2016&amp;R&amp;D &amp;T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7" sqref="E7"/>
    </sheetView>
  </sheetViews>
  <sheetFormatPr defaultColWidth="9.140625" defaultRowHeight="15"/>
  <cols>
    <col min="1" max="1" width="34.00390625" style="0" customWidth="1"/>
    <col min="2" max="2" width="86.00390625" style="0" customWidth="1"/>
    <col min="4" max="5" width="10.8515625" style="0" bestFit="1" customWidth="1"/>
  </cols>
  <sheetData>
    <row r="1" spans="1:2" ht="37.5">
      <c r="A1" s="164" t="s">
        <v>59</v>
      </c>
      <c r="B1" s="165" t="s">
        <v>121</v>
      </c>
    </row>
    <row r="2" spans="1:2" ht="15">
      <c r="A2" s="159" t="s">
        <v>53</v>
      </c>
      <c r="B2" s="166" t="s">
        <v>50</v>
      </c>
    </row>
    <row r="3" spans="1:2" ht="15">
      <c r="A3" s="159"/>
      <c r="B3" s="166" t="s">
        <v>65</v>
      </c>
    </row>
    <row r="4" spans="1:2" ht="15">
      <c r="A4" s="167"/>
      <c r="B4" s="166" t="s">
        <v>66</v>
      </c>
    </row>
    <row r="5" spans="1:2" ht="30">
      <c r="A5" s="102" t="s">
        <v>54</v>
      </c>
      <c r="B5" s="173" t="s">
        <v>122</v>
      </c>
    </row>
    <row r="6" spans="1:2" ht="29.25" customHeight="1">
      <c r="A6" s="159" t="s">
        <v>27</v>
      </c>
      <c r="B6" s="160" t="s">
        <v>130</v>
      </c>
    </row>
    <row r="7" spans="1:2" ht="45" customHeight="1">
      <c r="A7" s="102" t="s">
        <v>68</v>
      </c>
      <c r="B7" s="101" t="s">
        <v>112</v>
      </c>
    </row>
    <row r="8" spans="1:2" ht="30">
      <c r="A8" s="159" t="s">
        <v>49</v>
      </c>
      <c r="B8" s="160" t="s">
        <v>113</v>
      </c>
    </row>
    <row r="9" spans="1:2" ht="15">
      <c r="A9" s="102" t="s">
        <v>51</v>
      </c>
      <c r="B9" t="s">
        <v>115</v>
      </c>
    </row>
    <row r="10" spans="1:2" ht="30">
      <c r="A10" s="159" t="s">
        <v>52</v>
      </c>
      <c r="B10" s="161" t="s">
        <v>114</v>
      </c>
    </row>
    <row r="11" spans="1:2" ht="15">
      <c r="A11" s="102" t="s">
        <v>67</v>
      </c>
      <c r="B11" s="98" t="s">
        <v>111</v>
      </c>
    </row>
    <row r="12" spans="1:2" ht="32.25" customHeight="1">
      <c r="A12" s="174" t="s">
        <v>33</v>
      </c>
      <c r="B12" s="161" t="s">
        <v>123</v>
      </c>
    </row>
    <row r="13" spans="1:2" ht="30">
      <c r="A13" s="171" t="s">
        <v>124</v>
      </c>
      <c r="B13" s="170" t="s">
        <v>125</v>
      </c>
    </row>
    <row r="14" spans="1:2" ht="75">
      <c r="A14" s="169" t="s">
        <v>126</v>
      </c>
      <c r="B14" s="161" t="s">
        <v>127</v>
      </c>
    </row>
    <row r="15" spans="1:2" ht="15">
      <c r="A15" s="102" t="s">
        <v>56</v>
      </c>
      <c r="B15" t="s">
        <v>116</v>
      </c>
    </row>
    <row r="16" spans="1:2" ht="30">
      <c r="A16" s="159" t="s">
        <v>55</v>
      </c>
      <c r="B16" s="161" t="s">
        <v>117</v>
      </c>
    </row>
    <row r="17" spans="1:2" ht="30">
      <c r="A17" s="171" t="s">
        <v>57</v>
      </c>
      <c r="B17" s="172" t="s">
        <v>120</v>
      </c>
    </row>
    <row r="18" spans="1:2" ht="30">
      <c r="A18" s="159" t="s">
        <v>58</v>
      </c>
      <c r="B18" s="161" t="s">
        <v>70</v>
      </c>
    </row>
    <row r="19" spans="1:2" ht="15">
      <c r="A19" s="175" t="s">
        <v>105</v>
      </c>
      <c r="B19" s="98" t="s">
        <v>118</v>
      </c>
    </row>
    <row r="20" spans="1:2" ht="15">
      <c r="A20" s="159" t="s">
        <v>60</v>
      </c>
      <c r="B20" s="168" t="s">
        <v>119</v>
      </c>
    </row>
    <row r="21" spans="1:2" ht="30">
      <c r="A21" s="102" t="s">
        <v>69</v>
      </c>
      <c r="B21" s="98" t="s">
        <v>110</v>
      </c>
    </row>
    <row r="22" spans="1:5" ht="15.75" customHeight="1">
      <c r="A22" s="225" t="s">
        <v>129</v>
      </c>
      <c r="B22" s="226"/>
      <c r="D22" s="107"/>
      <c r="E22" s="107"/>
    </row>
    <row r="23" spans="1:5" ht="15">
      <c r="A23" s="162"/>
      <c r="B23" s="163" t="s">
        <v>109</v>
      </c>
      <c r="E23" s="107"/>
    </row>
    <row r="24" ht="18.75">
      <c r="A24" s="108"/>
    </row>
  </sheetData>
  <sheetProtection password="C92A" sheet="1"/>
  <mergeCells count="1">
    <mergeCell ref="A22:B22"/>
  </mergeCells>
  <printOptions/>
  <pageMargins left="0.7" right="0.7" top="0.787401575" bottom="0.7874015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Vaněk Jan</dc:creator>
  <cp:keywords/>
  <dc:description/>
  <cp:lastModifiedBy>Kateřina Svítilová</cp:lastModifiedBy>
  <cp:lastPrinted>2014-02-06T09:37:14Z</cp:lastPrinted>
  <dcterms:created xsi:type="dcterms:W3CDTF">2012-01-25T20:14:47Z</dcterms:created>
  <dcterms:modified xsi:type="dcterms:W3CDTF">2016-05-18T11:38:36Z</dcterms:modified>
  <cp:category/>
  <cp:version/>
  <cp:contentType/>
  <cp:contentStatus/>
</cp:coreProperties>
</file>